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60" windowWidth="19320" windowHeight="9720"/>
  </bookViews>
  <sheets>
    <sheet name="Лист1" sheetId="1" r:id="rId1"/>
  </sheets>
  <definedNames>
    <definedName name="_xlnm.Print_Titles" localSheetId="0">Лист1!$10:$10</definedName>
  </definedNames>
  <calcPr calcId="125725"/>
</workbook>
</file>

<file path=xl/calcChain.xml><?xml version="1.0" encoding="utf-8"?>
<calcChain xmlns="http://schemas.openxmlformats.org/spreadsheetml/2006/main">
  <c r="D158" i="1"/>
  <c r="D168"/>
  <c r="D165"/>
  <c r="D161"/>
  <c r="D159" s="1"/>
  <c r="D145"/>
  <c r="D130" l="1"/>
  <c r="D129" s="1"/>
  <c r="D128" s="1"/>
  <c r="D126"/>
  <c r="C126"/>
  <c r="E124"/>
  <c r="D123"/>
  <c r="C123"/>
  <c r="E121"/>
  <c r="E122"/>
  <c r="C120"/>
  <c r="D118"/>
  <c r="D115"/>
  <c r="E113"/>
  <c r="E110"/>
  <c r="D109"/>
  <c r="C109"/>
  <c r="D105"/>
  <c r="D97"/>
  <c r="E92"/>
  <c r="D78"/>
  <c r="D70"/>
  <c r="D68"/>
  <c r="C68"/>
  <c r="E69"/>
  <c r="D61"/>
  <c r="C61"/>
  <c r="E62"/>
  <c r="D59"/>
  <c r="C59"/>
  <c r="E60"/>
  <c r="D57"/>
  <c r="C57"/>
  <c r="E58"/>
  <c r="D49"/>
  <c r="C49"/>
  <c r="E46"/>
  <c r="E40"/>
  <c r="E33"/>
  <c r="D32"/>
  <c r="C32"/>
  <c r="E123" l="1"/>
  <c r="E57"/>
  <c r="E109"/>
  <c r="E59"/>
  <c r="E68"/>
  <c r="E61"/>
  <c r="E32"/>
  <c r="E49"/>
  <c r="E26" l="1"/>
  <c r="D24"/>
  <c r="C24"/>
  <c r="D22"/>
  <c r="C22"/>
  <c r="D21" l="1"/>
  <c r="E136" l="1"/>
  <c r="E114"/>
  <c r="E116"/>
  <c r="E117"/>
  <c r="E119"/>
  <c r="E106"/>
  <c r="E108"/>
  <c r="E91"/>
  <c r="E79"/>
  <c r="E71"/>
  <c r="E52"/>
  <c r="E53"/>
  <c r="E54"/>
  <c r="E55"/>
  <c r="E50"/>
  <c r="E48"/>
  <c r="E47"/>
  <c r="E45"/>
  <c r="E44"/>
  <c r="E42"/>
  <c r="E39"/>
  <c r="E38"/>
  <c r="E37"/>
  <c r="E36"/>
  <c r="E35"/>
  <c r="E23"/>
  <c r="E25"/>
  <c r="E27"/>
  <c r="E28"/>
  <c r="E30"/>
  <c r="D134"/>
  <c r="D133" s="1"/>
  <c r="C134"/>
  <c r="C133" s="1"/>
  <c r="D172"/>
  <c r="D171" s="1"/>
  <c r="D164"/>
  <c r="D154"/>
  <c r="D144"/>
  <c r="D140"/>
  <c r="E135"/>
  <c r="E127"/>
  <c r="D125"/>
  <c r="D120"/>
  <c r="E120" s="1"/>
  <c r="D139" l="1"/>
  <c r="D138" s="1"/>
  <c r="D132"/>
  <c r="D157"/>
  <c r="D137" s="1"/>
  <c r="E134"/>
  <c r="D111" l="1"/>
  <c r="E104"/>
  <c r="D103"/>
  <c r="D101"/>
  <c r="E96"/>
  <c r="D95"/>
  <c r="D93"/>
  <c r="E89"/>
  <c r="D88"/>
  <c r="E87"/>
  <c r="D86"/>
  <c r="E85"/>
  <c r="D84"/>
  <c r="E83"/>
  <c r="D82"/>
  <c r="D80"/>
  <c r="E77"/>
  <c r="D76"/>
  <c r="D74"/>
  <c r="D72"/>
  <c r="D66"/>
  <c r="D64"/>
  <c r="D63" s="1"/>
  <c r="E65"/>
  <c r="E34"/>
  <c r="C29"/>
  <c r="E24"/>
  <c r="D19"/>
  <c r="D15"/>
  <c r="D17"/>
  <c r="C125"/>
  <c r="C118"/>
  <c r="E118" s="1"/>
  <c r="C115"/>
  <c r="E115" s="1"/>
  <c r="C111"/>
  <c r="C107"/>
  <c r="E107" s="1"/>
  <c r="C105"/>
  <c r="E105" s="1"/>
  <c r="C103"/>
  <c r="C101"/>
  <c r="C95"/>
  <c r="C93"/>
  <c r="C90"/>
  <c r="E90" s="1"/>
  <c r="C88"/>
  <c r="C86"/>
  <c r="C84"/>
  <c r="C82"/>
  <c r="C80"/>
  <c r="C78"/>
  <c r="E78" s="1"/>
  <c r="C76"/>
  <c r="C74"/>
  <c r="C72"/>
  <c r="C70"/>
  <c r="E70" s="1"/>
  <c r="C66"/>
  <c r="C64"/>
  <c r="C51"/>
  <c r="E51" s="1"/>
  <c r="E22"/>
  <c r="C19"/>
  <c r="C17"/>
  <c r="C15"/>
  <c r="C100" l="1"/>
  <c r="D100"/>
  <c r="C63"/>
  <c r="E29"/>
  <c r="C21"/>
  <c r="E80"/>
  <c r="E84"/>
  <c r="E88"/>
  <c r="E64"/>
  <c r="C14"/>
  <c r="D14"/>
  <c r="D13" l="1"/>
  <c r="D12" s="1"/>
  <c r="C132"/>
  <c r="E133"/>
  <c r="E63"/>
  <c r="C13"/>
  <c r="E132" l="1"/>
  <c r="C12"/>
  <c r="E67" l="1"/>
  <c r="E72"/>
  <c r="E74"/>
  <c r="E76"/>
  <c r="E81"/>
  <c r="E86"/>
  <c r="E94"/>
  <c r="E95"/>
  <c r="E102"/>
  <c r="E103"/>
  <c r="E125"/>
  <c r="E126"/>
  <c r="E31"/>
  <c r="E82" l="1"/>
  <c r="E73"/>
  <c r="E66"/>
  <c r="E101"/>
  <c r="E93"/>
  <c r="E75"/>
  <c r="E43"/>
  <c r="E41"/>
  <c r="E16"/>
  <c r="E18"/>
  <c r="E20"/>
  <c r="E99" l="1"/>
  <c r="E100"/>
  <c r="E112"/>
  <c r="E17"/>
  <c r="E19"/>
  <c r="D186"/>
  <c r="E15"/>
  <c r="E21" l="1"/>
  <c r="E14"/>
  <c r="E11" l="1"/>
  <c r="C186"/>
  <c r="E111"/>
  <c r="E13"/>
  <c r="E186" l="1"/>
  <c r="E12"/>
</calcChain>
</file>

<file path=xl/sharedStrings.xml><?xml version="1.0" encoding="utf-8"?>
<sst xmlns="http://schemas.openxmlformats.org/spreadsheetml/2006/main" count="361" uniqueCount="318">
  <si>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</si>
  <si>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</si>
  <si>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</si>
  <si>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</si>
  <si>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</si>
  <si>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</si>
  <si>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</si>
  <si>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</si>
  <si>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</si>
  <si>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000 2 02 01000 00 0000 151</t>
  </si>
  <si>
    <t>Дотации бюджетам субъектов Российской Федерации и муниципальных образований</t>
  </si>
  <si>
    <t>000 2 02 01001 00 0000 151</t>
  </si>
  <si>
    <t>Дотации на выравнивание бюджетной обеспеченности</t>
  </si>
  <si>
    <t>812 2 02 01001 02 0000 151</t>
  </si>
  <si>
    <t>Дотации бюджетам субъектов Российской Федерации на выравнивание бюджетной обеспеченности</t>
  </si>
  <si>
    <t>000 2 02 01003 00 0000 151</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</si>
  <si>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</si>
  <si>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</si>
  <si>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000 2 02 01007 00 0000 151</t>
  </si>
  <si>
    <t>812 2 02 01007 02 0000 151</t>
  </si>
  <si>
    <t>000 2 02 02000 00 0000 151</t>
  </si>
  <si>
    <t>000 2 02 02051 00 0000 151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</si>
  <si>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</si>
  <si>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</si>
  <si>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поощрение лучших учителей</t>
  </si>
  <si>
    <t>Субсидии бюджетам субъектов Российской Федерации на развитие семейных животноводческих ферм</t>
  </si>
  <si>
    <t>805 2 02 02172 02 0000 151</t>
  </si>
  <si>
    <t>855 2 02 02181 02 0000 151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</si>
  <si>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</si>
  <si>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855 2 02 02182 02 0000 151</t>
  </si>
  <si>
    <t>855 2 02 02190 02 0000 151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</si>
  <si>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</si>
  <si>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855 2 02 02191 02 0000 151</t>
  </si>
  <si>
    <t xml:space="preserve">855 2 02 02198 02 0000 151 </t>
  </si>
  <si>
    <t>000 2 02 03000 00 0000 151</t>
  </si>
  <si>
    <t>Субвенции бюджетам субъектов Российской Федерации и муниципальных образований</t>
  </si>
  <si>
    <t>000 2 02 03001 00 0000 151</t>
  </si>
  <si>
    <t>Субвенции бюджетам на оплату жилищно-коммунальных услуг отдельным категориям граждан</t>
  </si>
  <si>
    <t>805 2 02 03001 02 0000 151</t>
  </si>
  <si>
    <t>Субвенции бюджетам субъектов Российской Федерации на оплату жилищно-коммунальных услуг отдельным категориям граждан</t>
  </si>
  <si>
    <t>000 2 02 03004 00 0000 151</t>
  </si>
  <si>
    <t>805 2 02 03004 02 0000 151</t>
  </si>
  <si>
    <t>000 2 02 03011 00 0000 151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</si>
  <si>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</si>
  <si>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805 2 02 03011 02 0000 151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</si>
  <si>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</si>
  <si>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000 2 02 03012 00 0000 151</t>
  </si>
  <si>
    <t xml:space="preserve">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</si>
  <si>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805 2 02 03012 02 0000 151</t>
  </si>
  <si>
    <t xml:space="preserve">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</si>
  <si>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000 2 02 03015 00 0000 151</t>
  </si>
  <si>
    <t>Субвенции бюджетам на осуществление первичного воинского учета на территориях, где отсутствуют военные комиссариаты</t>
  </si>
  <si>
    <t>812 2 02 03015 02 0000 151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</si>
  <si>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</si>
  <si>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</si>
  <si>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</si>
  <si>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</si>
  <si>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</si>
  <si>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000 2 02 03020 00 0000 151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</si>
  <si>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</si>
  <si>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805 2 02 03020 02 0000 151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</si>
  <si>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</si>
  <si>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000 2 02 03025 00 0000 151</t>
  </si>
  <si>
    <t>Субвенции бюджетам на реализацию полномочий Российской Федерации по осуществлению социальных выплат безработным гражданам</t>
  </si>
  <si>
    <t>865 2 02 03025 02 0000 151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</si>
  <si>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</si>
  <si>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000 2 02 03053 00 0000 151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</si>
  <si>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</si>
  <si>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805 2 02 03053 02 0000 151</t>
  </si>
  <si>
    <t>000 2 02 03068 00 0000 151</t>
  </si>
  <si>
    <t>801 2 02 03068 02 0000 151</t>
  </si>
  <si>
    <t>000 2 02 03070 00 0000 151</t>
  </si>
  <si>
    <t>805 2 02 03070 02 0000 151</t>
  </si>
  <si>
    <t>000 2 02 04000 00 0000 151</t>
  </si>
  <si>
    <t>Иные межбюджетные трансферты</t>
  </si>
  <si>
    <t>000 2 02 04001 00 0000 151</t>
  </si>
  <si>
    <t>Межбюджетные трансферты, передаваемые бюджетам на содержание депутатов Государственной Думы и их помощников</t>
  </si>
  <si>
    <t>836 2 02 04001 02 0000 151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</si>
  <si>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</si>
  <si>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000 2 02 04002 00 0000 151</t>
  </si>
  <si>
    <t>Межбюджетные трансферты, передаваемые бюджетам на содержание членов Совета Федерации и их помощников</t>
  </si>
  <si>
    <t>836 2 02 04002 02 0000 151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</si>
  <si>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</si>
  <si>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801 2 02 04055 02 0000 151</t>
  </si>
  <si>
    <t xml:space="preserve">000 2 03 00000 00 0000 180
</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</si>
  <si>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</si>
  <si>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</si>
  <si>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</si>
  <si>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</si>
  <si>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</si>
  <si>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</si>
  <si>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</si>
  <si>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805 2 04 02020 02 0000 180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</si>
  <si>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</si>
  <si>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</si>
  <si>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</si>
  <si>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</si>
  <si>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</si>
  <si>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</si>
  <si>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</si>
  <si>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</si>
  <si>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000 2 18 00000 00 0000 000</t>
  </si>
  <si>
    <t>000 2 18 00000 00 0000 151</t>
  </si>
  <si>
    <t>000 2 18 02000 02 0000 151</t>
  </si>
  <si>
    <t>000 2 18 02030 02 0000 151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</si>
  <si>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</si>
  <si>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812 2 18 02030 02 0000 151</t>
  </si>
  <si>
    <t>000 2 18 02040 02 0000 151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</si>
  <si>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</si>
  <si>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805 2 18 02040 02 0000 151</t>
  </si>
  <si>
    <t>811 2 18 02040 02 0000 151</t>
  </si>
  <si>
    <t>812 2 18 02040 02 0000 151</t>
  </si>
  <si>
    <t>820 2 18 02040 02 0000 151</t>
  </si>
  <si>
    <t>855 2 18 02040 02 0000 151</t>
  </si>
  <si>
    <t>000 2 18 00000 00 0000 180</t>
  </si>
  <si>
    <t>Доходы бюджетов бюджетной системы Российской Федерации от возврата организациями остатков субсидий прошлых лет</t>
  </si>
  <si>
    <t>000 2 18 02000 02 0000 180</t>
  </si>
  <si>
    <t>Доходы бюджетов субъектов Российской Федерации от возврата организациями остатков субсидий прошлых лет</t>
  </si>
  <si>
    <t>000 2 18 02010 02 0000 180</t>
  </si>
  <si>
    <t>Доходы бюджетов субъектов Российской Федерации от возврата бюджетными учреждениями остатков субсидий прошлых лет</t>
  </si>
  <si>
    <t>801 2 18 02010 02 0000 180</t>
  </si>
  <si>
    <t>000 2 18 02020 02 0000 180</t>
  </si>
  <si>
    <t>Доходы бюджетов субъектов Российской Федерации от возврата автономными учреждениями остатков субсидий прошлых лет</t>
  </si>
  <si>
    <t>805 2 18 02020 02 0000 180</t>
  </si>
  <si>
    <t>000 2 19 00000 00 0000 000</t>
  </si>
  <si>
    <t>ВОЗВРАТ ОСТАТКОВ СУБСИДИЙ, СУБВЕНЦИЙ И ИНЫХ МЕЖБЮДЖЕТНЫХ ТРАНСФЕРТОВ, ИМЕЮЩИХ ЦЕЛЕВОЕ НАЗНАЧЕНИЕ, ПРОШЛЫХ ЛЕТ</t>
  </si>
  <si>
    <t>000 2 19 02000 02 0000 151</t>
  </si>
  <si>
    <t>801 2 19 02000 02 0000 151</t>
  </si>
  <si>
    <t>804 2 19 02000 02 0000 151</t>
  </si>
  <si>
    <t>805 2 19 02000 02 0000 151</t>
  </si>
  <si>
    <t>812 2 19 02000 02 0000 151</t>
  </si>
  <si>
    <t>820 2 19 02000 02 0000 151</t>
  </si>
  <si>
    <t>855 2 19 02000 02 0000 151</t>
  </si>
  <si>
    <t>865 2 19 02000 02 0000 151</t>
  </si>
  <si>
    <t>ВСЕГО ДОХОДОВ</t>
  </si>
  <si>
    <t>________________</t>
  </si>
  <si>
    <t>Факт                          (тыс. рублей)</t>
  </si>
  <si>
    <t>Про-цент испол-нения (%)</t>
  </si>
  <si>
    <t xml:space="preserve">Приложение № 1 </t>
  </si>
  <si>
    <t xml:space="preserve"> к отчету</t>
  </si>
  <si>
    <t>801 2 07 02030 02 0000 180</t>
  </si>
  <si>
    <t>801 2 18 02060 02 0000 151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</si>
  <si>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</si>
  <si>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</si>
  <si>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812 2 02 01003 02 0000 151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</si>
  <si>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</si>
  <si>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бюджетной системы Российской Федерации (межбюджетные субсидии)</t>
  </si>
  <si>
    <t>000 2 02 02009 00 0000 151</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</si>
  <si>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</si>
  <si>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</si>
  <si>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</si>
  <si>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855 2 02 02174 02 0000 151                  </t>
  </si>
  <si>
    <t>Субсидии бюджетам субъектов Российской Федерации на возмещение части затрат на приобретение элитных семян</t>
  </si>
  <si>
    <t>855 2 02 02177 02 0000 151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</si>
  <si>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</si>
  <si>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855 2 02 02184 02 0000 151</t>
  </si>
  <si>
    <t xml:space="preserve">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t>
  </si>
  <si>
    <t>855 2 02 02185 02 0000 151</t>
  </si>
  <si>
    <t xml:space="preserve">Субсидии бюджетам субъектов Российской Федерации на поддержку племенного животноводства  </t>
  </si>
  <si>
    <t>855 2 02 02186 02 0000 151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</si>
  <si>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</si>
  <si>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855 2 02 02193 02 0000 151</t>
  </si>
  <si>
    <t>Субсидии бюджетам субъектов Российской Федерации на поддержку племенного крупного рогатого скота мясного направления</t>
  </si>
  <si>
    <t xml:space="preserve">855 2 02 02196 02 0000 151 </t>
  </si>
  <si>
    <t xml:space="preserve">Субсидии бюджетам субъектов Российской Федерации на поддержку начинающих фермеров </t>
  </si>
  <si>
    <t xml:space="preserve">000 2 02 02197 00 0000 151 </t>
  </si>
  <si>
    <t xml:space="preserve">855 2 02 02197 02 0000 151 </t>
  </si>
  <si>
    <t xml:space="preserve">Субсидии бюджетам субъектов Российской Федерации на развитие семейных животноводческих ферм </t>
  </si>
  <si>
    <t xml:space="preserve">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 </t>
  </si>
  <si>
    <t xml:space="preserve">855 2 02 02199 02 0000 151 </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</si>
  <si>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</si>
  <si>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801 2 02 02208 02 0000 151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</si>
  <si>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</si>
  <si>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</si>
  <si>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</si>
  <si>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000 2 02 03018 00 0000 151
</t>
  </si>
  <si>
    <t xml:space="preserve">804 2 02 03018 02 0000 151
</t>
  </si>
  <si>
    <t xml:space="preserve">000 2 02 03019 00 0000 151
</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</si>
  <si>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</si>
  <si>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</si>
  <si>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</si>
  <si>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 xml:space="preserve">000 2 02 03069 00 0000 151
</t>
  </si>
  <si>
    <t xml:space="preserve">805 2 02 03069 02 0000 151
</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</si>
  <si>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</si>
  <si>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</si>
  <si>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</si>
  <si>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</si>
  <si>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805 2 02 03122 02 0000 151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</si>
  <si>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</si>
  <si>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812 2 02 03998 02 0000 151</t>
  </si>
  <si>
    <t>Единая субвенция бюджетам субъектов Российской Федерации</t>
  </si>
  <si>
    <t>000 2 02 04017 00 0000 151</t>
  </si>
  <si>
    <t xml:space="preserve">801 2 02 04017 02 0000 151
</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</si>
  <si>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</si>
  <si>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 xml:space="preserve">000 2 02 04042 00 0000 151
</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</si>
  <si>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</si>
  <si>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 xml:space="preserve">801 2 02 04042 02 0000 151
</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</si>
  <si>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</si>
  <si>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</si>
  <si>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000 2 02 04062 00 0000 151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</si>
  <si>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</si>
  <si>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801 2 02 04062 02 0000 151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</si>
  <si>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</si>
  <si>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801 2 02 04064 02 0000 151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</si>
  <si>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</si>
  <si>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 xml:space="preserve">000 2 02 04066 00 0000 151 </t>
  </si>
  <si>
    <t>801 2 02 04066 02 0000 151</t>
  </si>
  <si>
    <t>Безвозмездные поступления в бюджеты субъектов Российской Федерации от государственной корпора-
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</si>
  <si>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000 2 04 02020 02 0000 180</t>
  </si>
  <si>
    <t>000 2 18 02060 02 0000 151</t>
  </si>
  <si>
    <t>865 2 18 02060 02 0000 151</t>
  </si>
  <si>
    <t>824 2 02 02009 02 0000 151</t>
  </si>
  <si>
    <t>000 2 02 02077 00 0000 151</t>
  </si>
  <si>
    <t xml:space="preserve">Субсидии бюджетам на софинансирование капитальных вложений в объекты государственной (муниципальной) собственности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</si>
  <si>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t>
  </si>
  <si>
    <t>855 2 02 02195 02 0000 151</t>
  </si>
  <si>
    <t xml:space="preserve">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
</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</si>
  <si>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</si>
  <si>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000 2 02 03123 00 0000 151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</si>
  <si>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</si>
  <si>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805 2 02 03123 02 0000 151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</si>
  <si>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</si>
  <si>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000 2 02 04025 00 0000 151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</si>
  <si>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</si>
  <si>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</si>
  <si>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</si>
  <si>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</si>
  <si>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</si>
  <si>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000 2 02 04081 00 0000 151</t>
  </si>
  <si>
    <t>836 2 02 04081 02 0000 151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</si>
  <si>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</si>
  <si>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</si>
  <si>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</si>
  <si>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</si>
  <si>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</si>
  <si>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Межбюджетные трансферты бюджетам на реализацию мероприятий по профилактике 
ВИЧ-инфекции и гепатитов В и С</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</si>
  <si>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</si>
  <si>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703 2 02 02051 02 0000 151</t>
  </si>
  <si>
    <t>752 2 02 02051 02 0000 151</t>
  </si>
  <si>
    <t>855 2 02 02051 02 0000 151</t>
  </si>
  <si>
    <t>752 2 02 02077 02 0000 151</t>
  </si>
  <si>
    <t>804 2 02 02124 02 0000 151</t>
  </si>
  <si>
    <t>Субсидии бюджетам субъектов Российской Федерации на приобретение специализированной лесопожарной техники и оборудования</t>
  </si>
  <si>
    <t>000 2 02 02133 00 0000 151</t>
  </si>
  <si>
    <t>856 2 02 02133 02 0000 151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</si>
  <si>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</si>
  <si>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</si>
  <si>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703 2 02 02173 02 0000 151</t>
  </si>
  <si>
    <t>855 2 02 02183 02 0000 151</t>
  </si>
  <si>
    <t xml:space="preserve">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t>
  </si>
  <si>
    <t>855 2 02 02192 02 0000 151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</si>
  <si>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</si>
  <si>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000 2 02 02196 00 0000 151</t>
  </si>
  <si>
    <t xml:space="preserve">Субсидии бюджетам на поддержку начинающих фермеров </t>
  </si>
  <si>
    <t>805 2 02 02213 02 0000 151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</si>
  <si>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</si>
  <si>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000 2 02 02220 00 0000 151</t>
  </si>
  <si>
    <t>856 2 02 02220 02 0000 151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</si>
  <si>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</si>
  <si>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 xml:space="preserve">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
</t>
  </si>
  <si>
    <t>000 2 02 02245 00 0000 151</t>
  </si>
  <si>
    <t>855 2 02 02245 02 0000 151</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</si>
  <si>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</si>
  <si>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</si>
  <si>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000 2 02 02258 00 0000 151</t>
  </si>
  <si>
    <t>855 2 02 02258 02 0000 151</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</si>
  <si>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</si>
  <si>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</si>
  <si>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000 2 02 03007 00 0000 151</t>
  </si>
  <si>
    <t>812 2 02 03007 02 0000 151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</si>
  <si>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</si>
  <si>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</si>
  <si>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 xml:space="preserve">710 2 02 03019 02 0000 151
</t>
  </si>
  <si>
    <t>813 2 02 03121 02 0000 151</t>
  </si>
  <si>
    <t>Субвенции бюджетам субъектов Российской Федерации на проведение Всероссийской сельскохозяйственной переписи в 2016 году</t>
  </si>
  <si>
    <t>000 2 02 03128 00 0000 151</t>
  </si>
  <si>
    <t>801 2 02 03128 02 0000 151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</si>
  <si>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</si>
  <si>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</si>
  <si>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000 2 02 04041 00 0000 151</t>
  </si>
  <si>
    <t>702 2 02 04041 02 0000 151</t>
  </si>
  <si>
    <t>702 2 02 04025 02 0000 151</t>
  </si>
  <si>
    <t xml:space="preserve">703 2 02 04042 02 0000 151
</t>
  </si>
  <si>
    <t>703 2 02 04081 02 0000 151</t>
  </si>
  <si>
    <t>815 2 02 04095 02 0000 151</t>
  </si>
  <si>
    <t>000 2 02 04095 00 0000 151</t>
  </si>
  <si>
    <t>Межбюджетные трансферты, передаваемые бюджетам на реализацию мероприятий региональных программ в сфере дорожного хозяйства по решениям Правительства Российской Федерации</t>
  </si>
  <si>
    <t xml:space="preserve">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по решениям Правительства Российской Федерации
</t>
  </si>
  <si>
    <t>752 2 03 02040 02 0000 180</t>
  </si>
  <si>
    <t>703 2 18 02030 02 0000 151</t>
  </si>
  <si>
    <t>703 2 18 02040 02 0000 151</t>
  </si>
  <si>
    <t>752 2 18 02040 02 0000 151</t>
  </si>
  <si>
    <t>702 2 18 02030 02 0000 151</t>
  </si>
  <si>
    <t>702 2 18 02040 02 0000 151</t>
  </si>
  <si>
    <t>815 2 18 02040 02 0000 151</t>
  </si>
  <si>
    <t>703 2 18 02010 02 0000 180</t>
  </si>
  <si>
    <t>710 2 18 02010 02 0000 180</t>
  </si>
  <si>
    <t>752 2 18 02010 02 0000 180</t>
  </si>
  <si>
    <t>702 2 18 02020 02 0000 180</t>
  </si>
  <si>
    <t>703 2 18 02020 02 0000 180</t>
  </si>
  <si>
    <t>000 2 18 02030 02 0000 180</t>
  </si>
  <si>
    <t>703 2 18 02030 02 0000 180</t>
  </si>
  <si>
    <t>752 2 18 02030 02 0000 180</t>
  </si>
  <si>
    <t>Доходы бюджетов субъектов Российской Федерации от возврата иными организациями остатков субсидий прошлых лет</t>
  </si>
  <si>
    <t>702 2 19 02000 02 0000 151</t>
  </si>
  <si>
    <t>703 2 19 02000 02 0000 151</t>
  </si>
  <si>
    <t>752 2 19 02000 02 0000 151</t>
  </si>
  <si>
    <t>815 2 19 02000 02 0000 151</t>
  </si>
  <si>
    <t>856 2 19 02000 02 0000 151</t>
  </si>
  <si>
    <t>863 2 19 02000 02 0000 151</t>
  </si>
  <si>
    <t>703 2 02 02067 02 0000 151</t>
  </si>
  <si>
    <t>поступления доходов областного бюджета в I квартале 2016 года</t>
  </si>
  <si>
    <t>ОБЪЕМ</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</si>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</sst>
</file>

<file path=xl/styles.xml><?xml version="1.0" encoding="utf-8"?>
<styleSheet xmlns="http://schemas.openxmlformats.org/spreadsheetml/2006/main">
  <numFmts count="2">
    <numFmt numFmtId="164" formatCode="#,##0.0"/>
    <numFmt numFmtId="165" formatCode="0.0"/>
  </numFmts>
  <fonts count="21">
    <font>
      <sz val="12"/>
      <color theme="1"/>
      <name val="Times New Roman"/>
      <family val="2"/>
      <charset val="204"/>
    </font>
    <font>
      <sz val="14"/>
      <name val="Times New Roman Cyr"/>
      <family val="1"/>
      <charset val="204"/>
    </font>
    <font>
      <sz val="14"/>
      <name val="Times New Roman"/>
      <family val="1"/>
    </font>
    <font>
      <sz val="14"/>
      <name val="Arial Cyr"/>
      <family val="2"/>
      <charset val="204"/>
    </font>
    <font>
      <b/>
      <sz val="14"/>
      <name val="Times New Roman"/>
      <family val="1"/>
    </font>
    <font>
      <sz val="10"/>
      <name val="Arial Cyr"/>
      <charset val="204"/>
    </font>
    <font>
      <sz val="12"/>
      <name val="Times New Roman"/>
      <family val="1"/>
    </font>
    <font>
      <b/>
      <sz val="12"/>
      <name val="Times New Roman"/>
      <family val="1"/>
    </font>
    <font>
      <b/>
      <sz val="12"/>
      <name val="Times New Roman Cyr"/>
      <family val="1"/>
      <charset val="204"/>
    </font>
    <font>
      <sz val="12"/>
      <name val="Times New Roman Cyr"/>
      <family val="1"/>
      <charset val="204"/>
    </font>
    <font>
      <sz val="12"/>
      <name val="Times New Roman"/>
      <family val="1"/>
      <charset val="204"/>
    </font>
    <font>
      <b/>
      <sz val="12"/>
      <name val="Times New Roman Cyr"/>
      <charset val="204"/>
    </font>
    <font>
      <b/>
      <sz val="12"/>
      <color theme="1"/>
      <name val="Times New Roman"/>
      <family val="1"/>
      <charset val="204"/>
    </font>
    <font>
      <b/>
      <sz val="12"/>
      <color theme="1"/>
      <name val="Times New Roman"/>
      <family val="2"/>
      <charset val="204"/>
    </font>
    <font>
      <b/>
      <sz val="12"/>
      <color theme="1"/>
      <name val="Times New Roman"/>
      <family val="1"/>
    </font>
    <font>
      <sz val="12"/>
      <color theme="1"/>
      <name val="Times New Roman"/>
      <family val="1"/>
    </font>
    <font>
      <sz val="12"/>
      <color theme="1"/>
      <name val="Times New Roman"/>
      <family val="1"/>
      <charset val="204"/>
    </font>
    <font>
      <sz val="12"/>
      <name val="Times New Roman Cyr"/>
      <charset val="204"/>
    </font>
    <font>
      <b/>
      <sz val="12"/>
      <color theme="1"/>
      <name val="Times New Roman Cyr"/>
      <charset val="204"/>
    </font>
    <font>
      <sz val="12"/>
      <color theme="1"/>
      <name val="Times New Roman Cyr"/>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Fill="1" applyBorder="1" applyAlignment="1">
      <alignment horizontal="center" vertical="top"/>
    </xf>
    <xf numFmtId="164" fontId="5" fillId="2" borderId="0" xfId="0" applyNumberFormat="1" applyFont="1" applyFill="1" applyAlignment="1">
      <alignment vertical="top"/>
    </xf>
    <xf numFmtId="164" fontId="6" fillId="2"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164" fontId="8" fillId="2" borderId="1" xfId="0" applyNumberFormat="1" applyFont="1" applyFill="1" applyBorder="1" applyAlignment="1">
      <alignment horizontal="center" vertical="top"/>
    </xf>
    <xf numFmtId="0" fontId="6" fillId="0" borderId="1" xfId="0" applyFont="1" applyFill="1" applyBorder="1" applyAlignment="1">
      <alignment horizontal="left" vertical="top" wrapText="1"/>
    </xf>
    <xf numFmtId="164" fontId="9" fillId="2" borderId="1" xfId="0" applyNumberFormat="1" applyFont="1" applyFill="1" applyBorder="1" applyAlignment="1">
      <alignment horizontal="center" vertical="top"/>
    </xf>
    <xf numFmtId="164" fontId="11" fillId="2" borderId="1" xfId="0" applyNumberFormat="1" applyFont="1" applyFill="1" applyBorder="1" applyAlignment="1">
      <alignment horizontal="center" vertical="top"/>
    </xf>
    <xf numFmtId="164" fontId="9" fillId="0" borderId="1" xfId="0" applyNumberFormat="1" applyFont="1" applyFill="1" applyBorder="1" applyAlignment="1">
      <alignment horizontal="center" vertical="top"/>
    </xf>
    <xf numFmtId="0" fontId="6" fillId="0" borderId="1" xfId="0" applyFont="1" applyFill="1" applyBorder="1" applyAlignment="1">
      <alignment horizontal="left" vertical="top"/>
    </xf>
    <xf numFmtId="0" fontId="5" fillId="0" borderId="0" xfId="0" applyFont="1" applyFill="1" applyAlignment="1">
      <alignment vertical="top"/>
    </xf>
    <xf numFmtId="164" fontId="5" fillId="0" borderId="0" xfId="0" applyNumberFormat="1" applyFont="1" applyFill="1" applyAlignment="1">
      <alignment vertical="top"/>
    </xf>
    <xf numFmtId="164" fontId="10" fillId="0" borderId="1" xfId="0" applyNumberFormat="1" applyFont="1" applyFill="1" applyBorder="1" applyAlignment="1">
      <alignment horizontal="center" vertical="top" wrapText="1"/>
    </xf>
    <xf numFmtId="0" fontId="0" fillId="0" borderId="0" xfId="0" applyAlignment="1">
      <alignment vertical="top"/>
    </xf>
    <xf numFmtId="0" fontId="1" fillId="0" borderId="0" xfId="0" applyFont="1" applyFill="1" applyBorder="1" applyAlignment="1">
      <alignment vertical="top" wrapText="1"/>
    </xf>
    <xf numFmtId="0" fontId="3" fillId="0" borderId="0" xfId="0" applyFont="1" applyFill="1" applyBorder="1" applyAlignment="1">
      <alignment horizontal="left" vertical="top"/>
    </xf>
    <xf numFmtId="0" fontId="3" fillId="0" borderId="0" xfId="0" applyFont="1" applyFill="1" applyBorder="1" applyAlignment="1">
      <alignment vertical="top"/>
    </xf>
    <xf numFmtId="164" fontId="1" fillId="0" borderId="0" xfId="0" applyNumberFormat="1" applyFont="1" applyFill="1" applyBorder="1" applyAlignment="1">
      <alignment horizontal="center" vertical="top" wrapText="1"/>
    </xf>
    <xf numFmtId="164" fontId="5" fillId="0" borderId="0" xfId="0" applyNumberFormat="1" applyFont="1" applyFill="1" applyAlignment="1">
      <alignment horizontal="center" vertical="top"/>
    </xf>
    <xf numFmtId="164" fontId="0" fillId="0" borderId="0" xfId="0" applyNumberFormat="1" applyAlignment="1">
      <alignment horizontal="center" vertical="top"/>
    </xf>
    <xf numFmtId="164" fontId="0" fillId="0" borderId="1" xfId="0" applyNumberFormat="1" applyBorder="1" applyAlignment="1">
      <alignment horizontal="center" vertical="top"/>
    </xf>
    <xf numFmtId="0" fontId="0" fillId="0" borderId="0" xfId="0" applyAlignment="1">
      <alignment horizontal="center" vertical="top"/>
    </xf>
    <xf numFmtId="165" fontId="12" fillId="0" borderId="1" xfId="0" applyNumberFormat="1" applyFont="1" applyBorder="1" applyAlignment="1">
      <alignment horizontal="center" vertical="top"/>
    </xf>
    <xf numFmtId="165" fontId="0" fillId="0" borderId="1" xfId="0" applyNumberFormat="1" applyBorder="1" applyAlignment="1">
      <alignment horizontal="center" vertical="top"/>
    </xf>
    <xf numFmtId="0" fontId="1" fillId="0" borderId="0" xfId="0" applyFont="1" applyFill="1" applyBorder="1" applyAlignment="1">
      <alignment vertical="top"/>
    </xf>
    <xf numFmtId="0" fontId="13" fillId="0" borderId="0" xfId="0" applyFont="1"/>
    <xf numFmtId="0" fontId="14"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17" fillId="2" borderId="1" xfId="0" applyNumberFormat="1" applyFont="1" applyFill="1" applyBorder="1" applyAlignment="1">
      <alignment horizontal="center" vertical="top"/>
    </xf>
    <xf numFmtId="164" fontId="17" fillId="0" borderId="1" xfId="0" applyNumberFormat="1" applyFont="1" applyFill="1" applyBorder="1" applyAlignment="1">
      <alignment horizontal="center" vertical="top"/>
    </xf>
    <xf numFmtId="0" fontId="6" fillId="0" borderId="1" xfId="0" applyFont="1" applyFill="1" applyBorder="1" applyAlignment="1">
      <alignment horizontal="center" vertical="top" wrapText="1"/>
    </xf>
    <xf numFmtId="164" fontId="18" fillId="2" borderId="1" xfId="0" applyNumberFormat="1" applyFont="1" applyFill="1" applyBorder="1" applyAlignment="1">
      <alignment horizontal="center" vertical="top"/>
    </xf>
    <xf numFmtId="0" fontId="6" fillId="2" borderId="1" xfId="0" applyFont="1" applyFill="1" applyBorder="1" applyAlignment="1">
      <alignment horizontal="left" vertical="top" wrapText="1"/>
    </xf>
    <xf numFmtId="164" fontId="19" fillId="2" borderId="1" xfId="0" applyNumberFormat="1" applyFont="1" applyFill="1" applyBorder="1" applyAlignment="1">
      <alignment horizontal="center" vertical="top"/>
    </xf>
    <xf numFmtId="165" fontId="0" fillId="0" borderId="1" xfId="0" applyNumberFormat="1" applyFont="1" applyBorder="1" applyAlignment="1">
      <alignment horizontal="center" vertical="top"/>
    </xf>
    <xf numFmtId="165" fontId="16" fillId="0" borderId="1" xfId="0" applyNumberFormat="1" applyFont="1" applyBorder="1" applyAlignment="1">
      <alignment horizontal="center" vertical="top"/>
    </xf>
    <xf numFmtId="164" fontId="0" fillId="0" borderId="1" xfId="0" applyNumberFormat="1" applyFont="1" applyBorder="1" applyAlignment="1">
      <alignment horizontal="center" vertical="top"/>
    </xf>
    <xf numFmtId="164" fontId="16" fillId="0" borderId="1" xfId="0" applyNumberFormat="1" applyFont="1" applyBorder="1" applyAlignment="1">
      <alignment horizontal="center" vertical="top"/>
    </xf>
    <xf numFmtId="4" fontId="0" fillId="0" borderId="1" xfId="0" applyNumberFormat="1" applyFont="1" applyBorder="1" applyAlignment="1">
      <alignment horizontal="center" vertical="top"/>
    </xf>
    <xf numFmtId="0" fontId="20" fillId="0" borderId="0" xfId="0" applyFont="1" applyFill="1" applyBorder="1" applyAlignment="1">
      <alignment horizontal="center"/>
    </xf>
    <xf numFmtId="0" fontId="4" fillId="0" borderId="0" xfId="0" applyFont="1" applyFill="1" applyBorder="1" applyAlignment="1">
      <alignment horizontal="center" vertical="top" wrapText="1"/>
    </xf>
    <xf numFmtId="0" fontId="5" fillId="0" borderId="0" xfId="0" applyFont="1" applyFill="1" applyAlignment="1">
      <alignment horizontal="center" vertical="top"/>
    </xf>
    <xf numFmtId="0" fontId="1" fillId="0" borderId="0"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88"/>
  <sheetViews>
    <sheetView tabSelected="1" topLeftCell="A108" zoomScale="90" zoomScaleNormal="90" workbookViewId="0">
      <selection activeCell="B110" sqref="B110"/>
    </sheetView>
  </sheetViews>
  <sheetFormatPr defaultRowHeight="15.75"/>
  <cols>
    <col min="1" max="1" width="24.375" style="11" customWidth="1"/>
    <col min="2" max="2" width="45.875" style="11" customWidth="1"/>
    <col min="3" max="3" width="13.875" style="2" customWidth="1"/>
    <col min="4" max="4" width="13.75" style="20" customWidth="1"/>
    <col min="5" max="5" width="7.25" style="22" customWidth="1"/>
  </cols>
  <sheetData>
    <row r="1" spans="1:8" ht="18.75">
      <c r="B1" s="15"/>
      <c r="C1" s="15"/>
      <c r="D1" s="44" t="s">
        <v>138</v>
      </c>
      <c r="E1" s="44"/>
    </row>
    <row r="2" spans="1:8" ht="18.75">
      <c r="A2" s="15"/>
      <c r="B2" s="15"/>
      <c r="C2" s="15"/>
      <c r="D2" s="18"/>
      <c r="E2" s="18"/>
    </row>
    <row r="3" spans="1:8" ht="18.75">
      <c r="C3" s="11"/>
      <c r="D3" s="25" t="s">
        <v>139</v>
      </c>
      <c r="E3" s="25"/>
      <c r="F3" s="25"/>
      <c r="G3" s="25"/>
      <c r="H3" s="25"/>
    </row>
    <row r="4" spans="1:8" ht="18.75">
      <c r="A4" s="1"/>
      <c r="B4" s="16"/>
      <c r="C4" s="15"/>
      <c r="D4" s="19"/>
      <c r="E4" s="19"/>
    </row>
    <row r="5" spans="1:8" ht="18.75">
      <c r="A5" s="1"/>
      <c r="B5" s="16"/>
      <c r="C5" s="12"/>
      <c r="D5" s="19"/>
      <c r="E5" s="19"/>
    </row>
    <row r="6" spans="1:8" ht="15.75" customHeight="1">
      <c r="A6" s="1"/>
      <c r="B6" s="41" t="s">
        <v>312</v>
      </c>
      <c r="C6" s="12"/>
      <c r="D6" s="19"/>
      <c r="E6" s="19"/>
    </row>
    <row r="7" spans="1:8" ht="18.75">
      <c r="A7" s="42" t="s">
        <v>311</v>
      </c>
      <c r="B7" s="42"/>
      <c r="C7" s="42"/>
      <c r="D7" s="42"/>
      <c r="E7" s="42"/>
    </row>
    <row r="8" spans="1:8" ht="18.75">
      <c r="A8" s="1"/>
      <c r="B8" s="17"/>
      <c r="C8" s="17"/>
    </row>
    <row r="9" spans="1:8">
      <c r="A9" s="14"/>
      <c r="B9" s="14"/>
      <c r="C9" s="14"/>
    </row>
    <row r="10" spans="1:8" ht="78.75">
      <c r="A10" s="32" t="s">
        <v>0</v>
      </c>
      <c r="B10" s="32" t="s">
        <v>1</v>
      </c>
      <c r="C10" s="3" t="s">
        <v>2</v>
      </c>
      <c r="D10" s="13" t="s">
        <v>136</v>
      </c>
      <c r="E10" s="13" t="s">
        <v>137</v>
      </c>
    </row>
    <row r="11" spans="1:8">
      <c r="A11" s="4" t="s">
        <v>3</v>
      </c>
      <c r="B11" s="4" t="s">
        <v>4</v>
      </c>
      <c r="C11" s="5">
        <v>28029085.199999999</v>
      </c>
      <c r="D11" s="5">
        <v>5578070.8729999997</v>
      </c>
      <c r="E11" s="23">
        <f>D11/C11*100</f>
        <v>19.901009373648769</v>
      </c>
    </row>
    <row r="12" spans="1:8">
      <c r="A12" s="27" t="s">
        <v>5</v>
      </c>
      <c r="B12" s="27" t="s">
        <v>6</v>
      </c>
      <c r="C12" s="33">
        <f>C13+C125+C128+C132+C137+C171</f>
        <v>13662651.4</v>
      </c>
      <c r="D12" s="33">
        <f>D13+D125+D128+D132+D137+D171</f>
        <v>2864093.5086400001</v>
      </c>
      <c r="E12" s="23">
        <f t="shared" ref="E12:E22" si="0">D12/C12*100</f>
        <v>20.962940682509107</v>
      </c>
    </row>
    <row r="13" spans="1:8" ht="47.25">
      <c r="A13" s="28" t="s">
        <v>7</v>
      </c>
      <c r="B13" s="28" t="s">
        <v>8</v>
      </c>
      <c r="C13" s="35">
        <f>C14+C21+C63+C100</f>
        <v>13192232</v>
      </c>
      <c r="D13" s="35">
        <f>D14+D21+D63+D100</f>
        <v>2853252.4210000001</v>
      </c>
      <c r="E13" s="36">
        <f t="shared" si="0"/>
        <v>21.628276556992024</v>
      </c>
    </row>
    <row r="14" spans="1:8" s="26" customFormat="1" ht="31.5">
      <c r="A14" s="28" t="s">
        <v>9</v>
      </c>
      <c r="B14" s="28" t="s">
        <v>10</v>
      </c>
      <c r="C14" s="35">
        <f t="shared" ref="C14:D14" si="1">C15+C19+C17</f>
        <v>6174977.4000000004</v>
      </c>
      <c r="D14" s="35">
        <f t="shared" si="1"/>
        <v>1935676</v>
      </c>
      <c r="E14" s="36">
        <f t="shared" si="0"/>
        <v>31.347094484912606</v>
      </c>
    </row>
    <row r="15" spans="1:8" ht="31.5">
      <c r="A15" s="34" t="s">
        <v>11</v>
      </c>
      <c r="B15" s="34" t="s">
        <v>12</v>
      </c>
      <c r="C15" s="7">
        <f t="shared" ref="C15:D15" si="2">C16</f>
        <v>5759327.9000000004</v>
      </c>
      <c r="D15" s="7">
        <f t="shared" si="2"/>
        <v>1832514</v>
      </c>
      <c r="E15" s="24">
        <f t="shared" si="0"/>
        <v>31.81819184144733</v>
      </c>
    </row>
    <row r="16" spans="1:8" ht="47.25">
      <c r="A16" s="34" t="s">
        <v>13</v>
      </c>
      <c r="B16" s="34" t="s">
        <v>14</v>
      </c>
      <c r="C16" s="7">
        <v>5759327.9000000004</v>
      </c>
      <c r="D16" s="21">
        <v>1832514</v>
      </c>
      <c r="E16" s="24">
        <f t="shared" si="0"/>
        <v>31.81819184144733</v>
      </c>
    </row>
    <row r="17" spans="1:5" ht="31.5">
      <c r="A17" s="34" t="s">
        <v>15</v>
      </c>
      <c r="B17" s="34" t="s">
        <v>16</v>
      </c>
      <c r="C17" s="7">
        <f t="shared" ref="C17:D17" si="3">C18</f>
        <v>340595.5</v>
      </c>
      <c r="D17" s="7">
        <f t="shared" si="3"/>
        <v>85149</v>
      </c>
      <c r="E17" s="24">
        <f t="shared" si="0"/>
        <v>25.000036700426165</v>
      </c>
    </row>
    <row r="18" spans="1:5" ht="47.25">
      <c r="A18" s="34" t="s">
        <v>144</v>
      </c>
      <c r="B18" s="34" t="s">
        <v>17</v>
      </c>
      <c r="C18" s="7">
        <v>340595.5</v>
      </c>
      <c r="D18" s="21">
        <v>85149</v>
      </c>
      <c r="E18" s="24">
        <f t="shared" si="0"/>
        <v>25.000036700426165</v>
      </c>
    </row>
    <row r="19" spans="1:5" ht="47.25">
      <c r="A19" s="28" t="s">
        <v>18</v>
      </c>
      <c r="B19" s="28" t="s">
        <v>225</v>
      </c>
      <c r="C19" s="35">
        <f t="shared" ref="C19:D19" si="4">C20</f>
        <v>75054</v>
      </c>
      <c r="D19" s="35">
        <f t="shared" si="4"/>
        <v>18013</v>
      </c>
      <c r="E19" s="24">
        <f t="shared" si="0"/>
        <v>24.00005329496096</v>
      </c>
    </row>
    <row r="20" spans="1:5" ht="63">
      <c r="A20" s="28" t="s">
        <v>19</v>
      </c>
      <c r="B20" s="28" t="s">
        <v>226</v>
      </c>
      <c r="C20" s="35">
        <v>75054</v>
      </c>
      <c r="D20" s="21">
        <v>18013</v>
      </c>
      <c r="E20" s="24">
        <f t="shared" si="0"/>
        <v>24.00005329496096</v>
      </c>
    </row>
    <row r="21" spans="1:5" ht="31.5">
      <c r="A21" s="29" t="s">
        <v>20</v>
      </c>
      <c r="B21" s="29" t="s">
        <v>146</v>
      </c>
      <c r="C21" s="35">
        <f>C22+C24+C28+C29+C31+C32+C34+C35++C36+C37+C38+C39+C40+C41+C42+C43+C44+C45+C46+C47+C48+C49+C51+C53+C54+C55+C56+C57+C59+C61</f>
        <v>2497553.4000000004</v>
      </c>
      <c r="D21" s="35">
        <f>D22+D24+D28+D29+D31+D32+D34+D35++D36+D37+D38+D39+D40+D41+D42+D43+D44+D45+D46+D47+D48+D49+D51+D53+D54+D55+D56+D57+D59+D61</f>
        <v>109410.30600000001</v>
      </c>
      <c r="E21" s="37">
        <f t="shared" si="0"/>
        <v>4.3806993676291368</v>
      </c>
    </row>
    <row r="22" spans="1:5" ht="63">
      <c r="A22" s="29" t="s">
        <v>147</v>
      </c>
      <c r="B22" s="29" t="s">
        <v>148</v>
      </c>
      <c r="C22" s="35">
        <f>C23</f>
        <v>2000</v>
      </c>
      <c r="D22" s="35">
        <f>D23</f>
        <v>0</v>
      </c>
      <c r="E22" s="37">
        <f t="shared" si="0"/>
        <v>0</v>
      </c>
    </row>
    <row r="23" spans="1:5" ht="63">
      <c r="A23" s="29" t="s">
        <v>211</v>
      </c>
      <c r="B23" s="29" t="s">
        <v>149</v>
      </c>
      <c r="C23" s="35">
        <v>2000</v>
      </c>
      <c r="D23" s="38">
        <v>0</v>
      </c>
      <c r="E23" s="37">
        <f t="shared" ref="E23:E30" si="5">D23/C23*100</f>
        <v>0</v>
      </c>
    </row>
    <row r="24" spans="1:5" ht="31.5">
      <c r="A24" s="28" t="s">
        <v>21</v>
      </c>
      <c r="B24" s="28" t="s">
        <v>22</v>
      </c>
      <c r="C24" s="35">
        <f>SUM(C25:C27)</f>
        <v>378869.2</v>
      </c>
      <c r="D24" s="35">
        <f>SUM(D25:D27)</f>
        <v>0</v>
      </c>
      <c r="E24" s="37">
        <f t="shared" si="5"/>
        <v>0</v>
      </c>
    </row>
    <row r="25" spans="1:5" ht="47.25">
      <c r="A25" s="28" t="s">
        <v>237</v>
      </c>
      <c r="B25" s="28" t="s">
        <v>23</v>
      </c>
      <c r="C25" s="35">
        <v>19809.2</v>
      </c>
      <c r="D25" s="38">
        <v>0</v>
      </c>
      <c r="E25" s="37">
        <f t="shared" si="5"/>
        <v>0</v>
      </c>
    </row>
    <row r="26" spans="1:5" ht="47.25">
      <c r="A26" s="28" t="s">
        <v>238</v>
      </c>
      <c r="B26" s="28" t="s">
        <v>23</v>
      </c>
      <c r="C26" s="35">
        <v>328620</v>
      </c>
      <c r="D26" s="38">
        <v>0</v>
      </c>
      <c r="E26" s="37">
        <f t="shared" si="5"/>
        <v>0</v>
      </c>
    </row>
    <row r="27" spans="1:5" ht="47.25">
      <c r="A27" s="28" t="s">
        <v>239</v>
      </c>
      <c r="B27" s="28" t="s">
        <v>23</v>
      </c>
      <c r="C27" s="35">
        <v>30440</v>
      </c>
      <c r="D27" s="38">
        <v>0</v>
      </c>
      <c r="E27" s="37">
        <f t="shared" si="5"/>
        <v>0</v>
      </c>
    </row>
    <row r="28" spans="1:5" ht="31.5">
      <c r="A28" s="29" t="s">
        <v>310</v>
      </c>
      <c r="B28" s="29" t="s">
        <v>24</v>
      </c>
      <c r="C28" s="35">
        <v>1600</v>
      </c>
      <c r="D28" s="38">
        <v>0</v>
      </c>
      <c r="E28" s="37">
        <f t="shared" si="5"/>
        <v>0</v>
      </c>
    </row>
    <row r="29" spans="1:5" ht="63">
      <c r="A29" s="29" t="s">
        <v>212</v>
      </c>
      <c r="B29" s="34" t="s">
        <v>213</v>
      </c>
      <c r="C29" s="35">
        <f>C30</f>
        <v>83000</v>
      </c>
      <c r="D29" s="35">
        <v>0</v>
      </c>
      <c r="E29" s="37">
        <f t="shared" si="5"/>
        <v>0</v>
      </c>
    </row>
    <row r="30" spans="1:5" ht="78.75">
      <c r="A30" s="34" t="s">
        <v>240</v>
      </c>
      <c r="B30" s="34" t="s">
        <v>214</v>
      </c>
      <c r="C30" s="35">
        <v>83000</v>
      </c>
      <c r="D30" s="38">
        <v>0</v>
      </c>
      <c r="E30" s="37">
        <f t="shared" si="5"/>
        <v>0</v>
      </c>
    </row>
    <row r="31" spans="1:5" ht="47.25">
      <c r="A31" s="29" t="s">
        <v>241</v>
      </c>
      <c r="B31" s="29" t="s">
        <v>242</v>
      </c>
      <c r="C31" s="35">
        <v>11701.9</v>
      </c>
      <c r="D31" s="38">
        <v>0</v>
      </c>
      <c r="E31" s="36">
        <f t="shared" ref="E31:E55" si="6">D31/C31*100</f>
        <v>0</v>
      </c>
    </row>
    <row r="32" spans="1:5" ht="78.75">
      <c r="A32" s="29" t="s">
        <v>243</v>
      </c>
      <c r="B32" s="29" t="s">
        <v>245</v>
      </c>
      <c r="C32" s="35">
        <f>C33</f>
        <v>6143.3</v>
      </c>
      <c r="D32" s="35">
        <f>D33</f>
        <v>0</v>
      </c>
      <c r="E32" s="36">
        <f t="shared" si="6"/>
        <v>0</v>
      </c>
    </row>
    <row r="33" spans="1:5" ht="78.75">
      <c r="A33" s="29" t="s">
        <v>244</v>
      </c>
      <c r="B33" s="29" t="s">
        <v>246</v>
      </c>
      <c r="C33" s="35">
        <v>6143.3</v>
      </c>
      <c r="D33" s="38">
        <v>0</v>
      </c>
      <c r="E33" s="36">
        <f t="shared" si="6"/>
        <v>0</v>
      </c>
    </row>
    <row r="34" spans="1:5" ht="78.75">
      <c r="A34" s="28" t="s">
        <v>26</v>
      </c>
      <c r="B34" s="28" t="s">
        <v>143</v>
      </c>
      <c r="C34" s="35">
        <v>301214.90000000002</v>
      </c>
      <c r="D34" s="7">
        <v>81885.237999999998</v>
      </c>
      <c r="E34" s="36">
        <f t="shared" si="6"/>
        <v>27.184989188781827</v>
      </c>
    </row>
    <row r="35" spans="1:5" ht="78.75">
      <c r="A35" s="28" t="s">
        <v>247</v>
      </c>
      <c r="B35" s="28" t="s">
        <v>150</v>
      </c>
      <c r="C35" s="35">
        <v>68097.399999999994</v>
      </c>
      <c r="D35" s="38">
        <v>0</v>
      </c>
      <c r="E35" s="36">
        <f t="shared" si="6"/>
        <v>0</v>
      </c>
    </row>
    <row r="36" spans="1:5" ht="47.25">
      <c r="A36" s="28" t="s">
        <v>151</v>
      </c>
      <c r="B36" s="28" t="s">
        <v>152</v>
      </c>
      <c r="C36" s="35">
        <v>16051.7</v>
      </c>
      <c r="D36" s="38">
        <v>0</v>
      </c>
      <c r="E36" s="36">
        <f t="shared" si="6"/>
        <v>0</v>
      </c>
    </row>
    <row r="37" spans="1:5" ht="63">
      <c r="A37" s="28" t="s">
        <v>153</v>
      </c>
      <c r="B37" s="28" t="s">
        <v>154</v>
      </c>
      <c r="C37" s="35">
        <v>501.5</v>
      </c>
      <c r="D37" s="38">
        <v>0</v>
      </c>
      <c r="E37" s="36">
        <f t="shared" si="6"/>
        <v>0</v>
      </c>
    </row>
    <row r="38" spans="1:5" ht="78.75">
      <c r="A38" s="28" t="s">
        <v>27</v>
      </c>
      <c r="B38" s="28" t="s">
        <v>28</v>
      </c>
      <c r="C38" s="35">
        <v>137291.20000000001</v>
      </c>
      <c r="D38" s="38">
        <v>0</v>
      </c>
      <c r="E38" s="36">
        <f t="shared" si="6"/>
        <v>0</v>
      </c>
    </row>
    <row r="39" spans="1:5" ht="94.5">
      <c r="A39" s="28" t="s">
        <v>29</v>
      </c>
      <c r="B39" s="28" t="s">
        <v>313</v>
      </c>
      <c r="C39" s="35">
        <v>119854.7</v>
      </c>
      <c r="D39" s="38">
        <v>0</v>
      </c>
      <c r="E39" s="36">
        <f t="shared" si="6"/>
        <v>0</v>
      </c>
    </row>
    <row r="40" spans="1:5" ht="94.5">
      <c r="A40" s="28" t="s">
        <v>248</v>
      </c>
      <c r="B40" s="28" t="s">
        <v>249</v>
      </c>
      <c r="C40" s="35">
        <v>22427.8</v>
      </c>
      <c r="D40" s="38">
        <v>0</v>
      </c>
      <c r="E40" s="36">
        <f t="shared" si="6"/>
        <v>0</v>
      </c>
    </row>
    <row r="41" spans="1:5" ht="63">
      <c r="A41" s="28" t="s">
        <v>155</v>
      </c>
      <c r="B41" s="28" t="s">
        <v>156</v>
      </c>
      <c r="C41" s="35">
        <v>188511.8</v>
      </c>
      <c r="D41" s="7">
        <v>27493.9</v>
      </c>
      <c r="E41" s="36">
        <f t="shared" si="6"/>
        <v>14.584710347044592</v>
      </c>
    </row>
    <row r="42" spans="1:5" ht="47.25">
      <c r="A42" s="28" t="s">
        <v>157</v>
      </c>
      <c r="B42" s="28" t="s">
        <v>158</v>
      </c>
      <c r="C42" s="35">
        <v>6140.1</v>
      </c>
      <c r="D42" s="30">
        <v>0</v>
      </c>
      <c r="E42" s="36">
        <f t="shared" si="6"/>
        <v>0</v>
      </c>
    </row>
    <row r="43" spans="1:5" ht="47.25">
      <c r="A43" s="28" t="s">
        <v>159</v>
      </c>
      <c r="B43" s="28" t="s">
        <v>160</v>
      </c>
      <c r="C43" s="35">
        <v>478705.8</v>
      </c>
      <c r="D43" s="7">
        <v>0</v>
      </c>
      <c r="E43" s="36">
        <f t="shared" si="6"/>
        <v>0</v>
      </c>
    </row>
    <row r="44" spans="1:5" ht="78.75">
      <c r="A44" s="28" t="s">
        <v>30</v>
      </c>
      <c r="B44" s="28" t="s">
        <v>31</v>
      </c>
      <c r="C44" s="35">
        <v>249632.4</v>
      </c>
      <c r="D44" s="7">
        <v>0</v>
      </c>
      <c r="E44" s="36">
        <f t="shared" si="6"/>
        <v>0</v>
      </c>
    </row>
    <row r="45" spans="1:5" ht="94.5">
      <c r="A45" s="28" t="s">
        <v>32</v>
      </c>
      <c r="B45" s="28" t="s">
        <v>314</v>
      </c>
      <c r="C45" s="35">
        <v>210101.2</v>
      </c>
      <c r="D45" s="38">
        <v>0</v>
      </c>
      <c r="E45" s="36">
        <f t="shared" si="6"/>
        <v>0</v>
      </c>
    </row>
    <row r="46" spans="1:5" ht="94.5">
      <c r="A46" s="28" t="s">
        <v>250</v>
      </c>
      <c r="B46" s="28" t="s">
        <v>251</v>
      </c>
      <c r="C46" s="35">
        <v>7355.7</v>
      </c>
      <c r="D46" s="38">
        <v>0</v>
      </c>
      <c r="E46" s="36">
        <f t="shared" si="6"/>
        <v>0</v>
      </c>
    </row>
    <row r="47" spans="1:5" ht="47.25">
      <c r="A47" s="28" t="s">
        <v>161</v>
      </c>
      <c r="B47" s="28" t="s">
        <v>162</v>
      </c>
      <c r="C47" s="35">
        <v>2798.5</v>
      </c>
      <c r="D47" s="38">
        <v>0</v>
      </c>
      <c r="E47" s="36">
        <f t="shared" si="6"/>
        <v>0</v>
      </c>
    </row>
    <row r="48" spans="1:5" ht="94.5">
      <c r="A48" s="28" t="s">
        <v>215</v>
      </c>
      <c r="B48" s="28" t="s">
        <v>216</v>
      </c>
      <c r="C48" s="35">
        <v>1184.8</v>
      </c>
      <c r="D48" s="7">
        <v>0</v>
      </c>
      <c r="E48" s="36">
        <f t="shared" si="6"/>
        <v>0</v>
      </c>
    </row>
    <row r="49" spans="1:5" ht="31.5">
      <c r="A49" s="28" t="s">
        <v>252</v>
      </c>
      <c r="B49" s="28" t="s">
        <v>253</v>
      </c>
      <c r="C49" s="35">
        <f>C50</f>
        <v>13500</v>
      </c>
      <c r="D49" s="35">
        <f>D50</f>
        <v>0</v>
      </c>
      <c r="E49" s="36">
        <f t="shared" si="6"/>
        <v>0</v>
      </c>
    </row>
    <row r="50" spans="1:5" ht="31.5">
      <c r="A50" s="28" t="s">
        <v>163</v>
      </c>
      <c r="B50" s="28" t="s">
        <v>164</v>
      </c>
      <c r="C50" s="35">
        <v>13500</v>
      </c>
      <c r="D50" s="38">
        <v>0</v>
      </c>
      <c r="E50" s="36">
        <f t="shared" si="6"/>
        <v>0</v>
      </c>
    </row>
    <row r="51" spans="1:5" ht="47.25">
      <c r="A51" s="28" t="s">
        <v>165</v>
      </c>
      <c r="B51" s="28" t="s">
        <v>25</v>
      </c>
      <c r="C51" s="35">
        <f t="shared" ref="C51" si="7">C52</f>
        <v>9100</v>
      </c>
      <c r="D51" s="35">
        <v>0</v>
      </c>
      <c r="E51" s="36">
        <f t="shared" si="6"/>
        <v>0</v>
      </c>
    </row>
    <row r="52" spans="1:5" ht="47.25">
      <c r="A52" s="28" t="s">
        <v>166</v>
      </c>
      <c r="B52" s="28" t="s">
        <v>167</v>
      </c>
      <c r="C52" s="35">
        <v>9100</v>
      </c>
      <c r="D52" s="7">
        <v>0</v>
      </c>
      <c r="E52" s="36">
        <f t="shared" si="6"/>
        <v>0</v>
      </c>
    </row>
    <row r="53" spans="1:5" ht="78.75">
      <c r="A53" s="28" t="s">
        <v>33</v>
      </c>
      <c r="B53" s="28" t="s">
        <v>168</v>
      </c>
      <c r="C53" s="35">
        <v>6000</v>
      </c>
      <c r="D53" s="7">
        <v>0</v>
      </c>
      <c r="E53" s="36">
        <f t="shared" si="6"/>
        <v>0</v>
      </c>
    </row>
    <row r="54" spans="1:5" ht="110.25">
      <c r="A54" s="28" t="s">
        <v>169</v>
      </c>
      <c r="B54" s="28" t="s">
        <v>170</v>
      </c>
      <c r="C54" s="35">
        <v>1600</v>
      </c>
      <c r="D54" s="7">
        <v>0</v>
      </c>
      <c r="E54" s="36">
        <f t="shared" si="6"/>
        <v>0</v>
      </c>
    </row>
    <row r="55" spans="1:5" ht="78.75">
      <c r="A55" s="34" t="s">
        <v>171</v>
      </c>
      <c r="B55" s="34" t="s">
        <v>172</v>
      </c>
      <c r="C55" s="7">
        <v>9388.6</v>
      </c>
      <c r="D55" s="7">
        <v>0</v>
      </c>
      <c r="E55" s="36">
        <f t="shared" si="6"/>
        <v>0</v>
      </c>
    </row>
    <row r="56" spans="1:5" ht="78.75">
      <c r="A56" s="28" t="s">
        <v>254</v>
      </c>
      <c r="B56" s="28" t="s">
        <v>255</v>
      </c>
      <c r="C56" s="35"/>
      <c r="D56" s="7">
        <v>31.167999999999999</v>
      </c>
      <c r="E56" s="36"/>
    </row>
    <row r="57" spans="1:5" ht="63">
      <c r="A57" s="28" t="s">
        <v>256</v>
      </c>
      <c r="B57" s="28" t="s">
        <v>258</v>
      </c>
      <c r="C57" s="35">
        <f>C58</f>
        <v>1808.3</v>
      </c>
      <c r="D57" s="35">
        <f>D58</f>
        <v>0</v>
      </c>
      <c r="E57" s="37">
        <f t="shared" ref="E57:E120" si="8">D57/C57*100</f>
        <v>0</v>
      </c>
    </row>
    <row r="58" spans="1:5" ht="94.5">
      <c r="A58" s="28" t="s">
        <v>257</v>
      </c>
      <c r="B58" s="28" t="s">
        <v>259</v>
      </c>
      <c r="C58" s="35">
        <v>1808.3</v>
      </c>
      <c r="D58" s="7">
        <v>0</v>
      </c>
      <c r="E58" s="37">
        <f t="shared" si="8"/>
        <v>0</v>
      </c>
    </row>
    <row r="59" spans="1:5" ht="78.75">
      <c r="A59" s="28" t="s">
        <v>260</v>
      </c>
      <c r="B59" s="28" t="s">
        <v>262</v>
      </c>
      <c r="C59" s="35">
        <f>C60</f>
        <v>2041.4</v>
      </c>
      <c r="D59" s="35">
        <f>D60</f>
        <v>0</v>
      </c>
      <c r="E59" s="37">
        <f t="shared" si="8"/>
        <v>0</v>
      </c>
    </row>
    <row r="60" spans="1:5" ht="78.75">
      <c r="A60" s="28" t="s">
        <v>261</v>
      </c>
      <c r="B60" s="28" t="s">
        <v>263</v>
      </c>
      <c r="C60" s="35">
        <v>2041.4</v>
      </c>
      <c r="D60" s="7">
        <v>0</v>
      </c>
      <c r="E60" s="37">
        <f t="shared" si="8"/>
        <v>0</v>
      </c>
    </row>
    <row r="61" spans="1:5" ht="31.5">
      <c r="A61" s="28" t="s">
        <v>264</v>
      </c>
      <c r="B61" s="28" t="s">
        <v>266</v>
      </c>
      <c r="C61" s="35">
        <f>C62</f>
        <v>160931.20000000001</v>
      </c>
      <c r="D61" s="35">
        <f>D62</f>
        <v>0</v>
      </c>
      <c r="E61" s="37">
        <f t="shared" si="8"/>
        <v>0</v>
      </c>
    </row>
    <row r="62" spans="1:5" ht="47.25">
      <c r="A62" s="28" t="s">
        <v>265</v>
      </c>
      <c r="B62" s="28" t="s">
        <v>267</v>
      </c>
      <c r="C62" s="35">
        <v>160931.20000000001</v>
      </c>
      <c r="D62" s="7">
        <v>0</v>
      </c>
      <c r="E62" s="37">
        <f t="shared" si="8"/>
        <v>0</v>
      </c>
    </row>
    <row r="63" spans="1:5" ht="31.5">
      <c r="A63" s="28" t="s">
        <v>34</v>
      </c>
      <c r="B63" s="28" t="s">
        <v>35</v>
      </c>
      <c r="C63" s="35">
        <f>C64+C66+C68+C70+C72+C74+C76+C78+C80+C82+C84+C86+C88+C90+C92+C93+C95+C97+C99</f>
        <v>3093064.0999999996</v>
      </c>
      <c r="D63" s="35">
        <f>D64+D66+D68+D70+D72+D74+D76+D78+D80+D82+D84+D86+D88+D90+D92+D93+D95+D97+D99</f>
        <v>796986.65200000012</v>
      </c>
      <c r="E63" s="37">
        <f t="shared" si="8"/>
        <v>25.766897362392204</v>
      </c>
    </row>
    <row r="64" spans="1:5" ht="47.25">
      <c r="A64" s="28" t="s">
        <v>36</v>
      </c>
      <c r="B64" s="28" t="s">
        <v>37</v>
      </c>
      <c r="C64" s="35">
        <f t="shared" ref="C64:D64" si="9">C65</f>
        <v>1068535.3</v>
      </c>
      <c r="D64" s="35">
        <f t="shared" si="9"/>
        <v>240515.10500000001</v>
      </c>
      <c r="E64" s="36">
        <f t="shared" si="8"/>
        <v>22.508859089634196</v>
      </c>
    </row>
    <row r="65" spans="1:5" ht="47.25">
      <c r="A65" s="28" t="s">
        <v>38</v>
      </c>
      <c r="B65" s="28" t="s">
        <v>39</v>
      </c>
      <c r="C65" s="35">
        <v>1068535.3</v>
      </c>
      <c r="D65" s="38">
        <v>240515.10500000001</v>
      </c>
      <c r="E65" s="36">
        <f t="shared" si="8"/>
        <v>22.508859089634196</v>
      </c>
    </row>
    <row r="66" spans="1:5" ht="78.75">
      <c r="A66" s="28" t="s">
        <v>40</v>
      </c>
      <c r="B66" s="28" t="s">
        <v>173</v>
      </c>
      <c r="C66" s="35">
        <f t="shared" ref="C66:D66" si="10">C67</f>
        <v>117589.9</v>
      </c>
      <c r="D66" s="35">
        <f t="shared" si="10"/>
        <v>123491.3</v>
      </c>
      <c r="E66" s="36">
        <f t="shared" si="8"/>
        <v>105.01862830055984</v>
      </c>
    </row>
    <row r="67" spans="1:5" ht="94.5">
      <c r="A67" s="28" t="s">
        <v>41</v>
      </c>
      <c r="B67" s="28" t="s">
        <v>174</v>
      </c>
      <c r="C67" s="35">
        <v>117589.9</v>
      </c>
      <c r="D67" s="38">
        <v>123491.3</v>
      </c>
      <c r="E67" s="36">
        <f t="shared" si="8"/>
        <v>105.01862830055984</v>
      </c>
    </row>
    <row r="68" spans="1:5" ht="63">
      <c r="A68" s="28" t="s">
        <v>268</v>
      </c>
      <c r="B68" s="28" t="s">
        <v>270</v>
      </c>
      <c r="C68" s="35">
        <f>C69</f>
        <v>1837.5</v>
      </c>
      <c r="D68" s="35">
        <f>D69</f>
        <v>0</v>
      </c>
      <c r="E68" s="36">
        <f t="shared" si="8"/>
        <v>0</v>
      </c>
    </row>
    <row r="69" spans="1:5" ht="78.75">
      <c r="A69" s="28" t="s">
        <v>269</v>
      </c>
      <c r="B69" s="28" t="s">
        <v>271</v>
      </c>
      <c r="C69" s="35">
        <v>1837.5</v>
      </c>
      <c r="D69" s="38">
        <v>0</v>
      </c>
      <c r="E69" s="36">
        <f t="shared" si="8"/>
        <v>0</v>
      </c>
    </row>
    <row r="70" spans="1:5" ht="63">
      <c r="A70" s="28" t="s">
        <v>42</v>
      </c>
      <c r="B70" s="28" t="s">
        <v>43</v>
      </c>
      <c r="C70" s="35">
        <f t="shared" ref="C70:D70" si="11">C71</f>
        <v>101.6</v>
      </c>
      <c r="D70" s="35">
        <f t="shared" si="11"/>
        <v>16.571000000000002</v>
      </c>
      <c r="E70" s="36">
        <f t="shared" si="8"/>
        <v>16.310039370078744</v>
      </c>
    </row>
    <row r="71" spans="1:5" ht="78.75">
      <c r="A71" s="28" t="s">
        <v>44</v>
      </c>
      <c r="B71" s="28" t="s">
        <v>45</v>
      </c>
      <c r="C71" s="35">
        <v>101.6</v>
      </c>
      <c r="D71" s="7">
        <v>16.571000000000002</v>
      </c>
      <c r="E71" s="36">
        <f t="shared" si="8"/>
        <v>16.310039370078744</v>
      </c>
    </row>
    <row r="72" spans="1:5" ht="78.75">
      <c r="A72" s="28" t="s">
        <v>46</v>
      </c>
      <c r="B72" s="28" t="s">
        <v>47</v>
      </c>
      <c r="C72" s="35">
        <f t="shared" ref="C72:D72" si="12">C73</f>
        <v>133.1</v>
      </c>
      <c r="D72" s="35">
        <f t="shared" si="12"/>
        <v>33.176000000000002</v>
      </c>
      <c r="E72" s="36">
        <f t="shared" si="8"/>
        <v>24.925619834710748</v>
      </c>
    </row>
    <row r="73" spans="1:5" ht="78.75">
      <c r="A73" s="28" t="s">
        <v>48</v>
      </c>
      <c r="B73" s="28" t="s">
        <v>49</v>
      </c>
      <c r="C73" s="35">
        <v>133.1</v>
      </c>
      <c r="D73" s="7">
        <v>33.176000000000002</v>
      </c>
      <c r="E73" s="36">
        <f t="shared" si="8"/>
        <v>24.925619834710748</v>
      </c>
    </row>
    <row r="74" spans="1:5" ht="47.25">
      <c r="A74" s="28" t="s">
        <v>50</v>
      </c>
      <c r="B74" s="28" t="s">
        <v>51</v>
      </c>
      <c r="C74" s="35">
        <f t="shared" ref="C74:D74" si="13">C75</f>
        <v>26091.1</v>
      </c>
      <c r="D74" s="35">
        <f t="shared" si="13"/>
        <v>6276.0870000000004</v>
      </c>
      <c r="E74" s="36">
        <f t="shared" si="8"/>
        <v>24.054512841543669</v>
      </c>
    </row>
    <row r="75" spans="1:5" ht="63">
      <c r="A75" s="28" t="s">
        <v>52</v>
      </c>
      <c r="B75" s="28" t="s">
        <v>53</v>
      </c>
      <c r="C75" s="35">
        <v>26091.1</v>
      </c>
      <c r="D75" s="7">
        <v>6276.0870000000004</v>
      </c>
      <c r="E75" s="36">
        <f t="shared" si="8"/>
        <v>24.054512841543669</v>
      </c>
    </row>
    <row r="76" spans="1:5" ht="47.25">
      <c r="A76" s="28" t="s">
        <v>175</v>
      </c>
      <c r="B76" s="28" t="s">
        <v>54</v>
      </c>
      <c r="C76" s="35">
        <f t="shared" ref="C76:D76" si="14">C77</f>
        <v>366514.1</v>
      </c>
      <c r="D76" s="35">
        <f t="shared" si="14"/>
        <v>51467.927000000003</v>
      </c>
      <c r="E76" s="36">
        <f t="shared" si="8"/>
        <v>14.042550341173779</v>
      </c>
    </row>
    <row r="77" spans="1:5" ht="47.25">
      <c r="A77" s="28" t="s">
        <v>176</v>
      </c>
      <c r="B77" s="28" t="s">
        <v>55</v>
      </c>
      <c r="C77" s="35">
        <v>366514.1</v>
      </c>
      <c r="D77" s="7">
        <v>51467.927000000003</v>
      </c>
      <c r="E77" s="36">
        <f t="shared" si="8"/>
        <v>14.042550341173779</v>
      </c>
    </row>
    <row r="78" spans="1:5" ht="47.25">
      <c r="A78" s="28" t="s">
        <v>177</v>
      </c>
      <c r="B78" s="28" t="s">
        <v>56</v>
      </c>
      <c r="C78" s="35">
        <f t="shared" ref="C78:D78" si="15">C79</f>
        <v>12652.3</v>
      </c>
      <c r="D78" s="35">
        <f t="shared" si="15"/>
        <v>124.4</v>
      </c>
      <c r="E78" s="36">
        <f t="shared" si="8"/>
        <v>0.98322044213305093</v>
      </c>
    </row>
    <row r="79" spans="1:5" ht="47.25">
      <c r="A79" s="28" t="s">
        <v>272</v>
      </c>
      <c r="B79" s="28" t="s">
        <v>57</v>
      </c>
      <c r="C79" s="35">
        <v>12652.3</v>
      </c>
      <c r="D79" s="7">
        <v>124.4</v>
      </c>
      <c r="E79" s="36">
        <f t="shared" si="8"/>
        <v>0.98322044213305093</v>
      </c>
    </row>
    <row r="80" spans="1:5" ht="63">
      <c r="A80" s="29" t="s">
        <v>58</v>
      </c>
      <c r="B80" s="29" t="s">
        <v>59</v>
      </c>
      <c r="C80" s="35">
        <f t="shared" ref="C80:D80" si="16">C81</f>
        <v>8510.9</v>
      </c>
      <c r="D80" s="35">
        <f t="shared" si="16"/>
        <v>2152.1999999999998</v>
      </c>
      <c r="E80" s="36">
        <f t="shared" si="8"/>
        <v>25.287572407148478</v>
      </c>
    </row>
    <row r="81" spans="1:5" ht="63">
      <c r="A81" s="29" t="s">
        <v>60</v>
      </c>
      <c r="B81" s="29" t="s">
        <v>61</v>
      </c>
      <c r="C81" s="35">
        <v>8510.9</v>
      </c>
      <c r="D81" s="7">
        <v>2152.1999999999998</v>
      </c>
      <c r="E81" s="36">
        <f t="shared" si="8"/>
        <v>25.287572407148478</v>
      </c>
    </row>
    <row r="82" spans="1:5" ht="47.25">
      <c r="A82" s="29" t="s">
        <v>62</v>
      </c>
      <c r="B82" s="29" t="s">
        <v>63</v>
      </c>
      <c r="C82" s="35">
        <f t="shared" ref="C82:D82" si="17">C83</f>
        <v>434395.4</v>
      </c>
      <c r="D82" s="35">
        <f t="shared" si="17"/>
        <v>98718.130999999994</v>
      </c>
      <c r="E82" s="36">
        <f t="shared" si="8"/>
        <v>22.725408924680139</v>
      </c>
    </row>
    <row r="83" spans="1:5" ht="63">
      <c r="A83" s="29" t="s">
        <v>64</v>
      </c>
      <c r="B83" s="29" t="s">
        <v>65</v>
      </c>
      <c r="C83" s="35">
        <v>434395.4</v>
      </c>
      <c r="D83" s="7">
        <v>98718.130999999994</v>
      </c>
      <c r="E83" s="36">
        <f t="shared" si="8"/>
        <v>22.725408924680139</v>
      </c>
    </row>
    <row r="84" spans="1:5" ht="94.5">
      <c r="A84" s="29" t="s">
        <v>66</v>
      </c>
      <c r="B84" s="29" t="s">
        <v>67</v>
      </c>
      <c r="C84" s="35">
        <f t="shared" ref="C84:D84" si="18">C85</f>
        <v>12942.5</v>
      </c>
      <c r="D84" s="35">
        <f t="shared" si="18"/>
        <v>1898.9059999999999</v>
      </c>
      <c r="E84" s="36">
        <f t="shared" si="8"/>
        <v>14.671864013907667</v>
      </c>
    </row>
    <row r="85" spans="1:5" ht="94.5">
      <c r="A85" s="29" t="s">
        <v>68</v>
      </c>
      <c r="B85" s="28" t="s">
        <v>178</v>
      </c>
      <c r="C85" s="35">
        <v>12942.5</v>
      </c>
      <c r="D85" s="38">
        <v>1898.9059999999999</v>
      </c>
      <c r="E85" s="36">
        <f t="shared" si="8"/>
        <v>14.671864013907667</v>
      </c>
    </row>
    <row r="86" spans="1:5" ht="94.5">
      <c r="A86" s="29" t="s">
        <v>69</v>
      </c>
      <c r="B86" s="28" t="s">
        <v>179</v>
      </c>
      <c r="C86" s="35">
        <f t="shared" ref="C86:D86" si="19">C87</f>
        <v>229035.4</v>
      </c>
      <c r="D86" s="35">
        <f t="shared" si="19"/>
        <v>0</v>
      </c>
      <c r="E86" s="36">
        <f t="shared" si="8"/>
        <v>0</v>
      </c>
    </row>
    <row r="87" spans="1:5" ht="110.25">
      <c r="A87" s="29" t="s">
        <v>70</v>
      </c>
      <c r="B87" s="28" t="s">
        <v>180</v>
      </c>
      <c r="C87" s="35">
        <v>229035.4</v>
      </c>
      <c r="D87" s="31">
        <v>0</v>
      </c>
      <c r="E87" s="36">
        <f t="shared" si="8"/>
        <v>0</v>
      </c>
    </row>
    <row r="88" spans="1:5" ht="126" customHeight="1">
      <c r="A88" s="29" t="s">
        <v>181</v>
      </c>
      <c r="B88" s="28" t="s">
        <v>315</v>
      </c>
      <c r="C88" s="35">
        <f t="shared" ref="C88:D88" si="20">C89</f>
        <v>97836.1</v>
      </c>
      <c r="D88" s="35">
        <f t="shared" si="20"/>
        <v>47464</v>
      </c>
      <c r="E88" s="36">
        <f t="shared" si="8"/>
        <v>48.513789899638269</v>
      </c>
    </row>
    <row r="89" spans="1:5" ht="126">
      <c r="A89" s="29" t="s">
        <v>182</v>
      </c>
      <c r="B89" s="28" t="s">
        <v>183</v>
      </c>
      <c r="C89" s="35">
        <v>97836.1</v>
      </c>
      <c r="D89" s="31">
        <v>47464</v>
      </c>
      <c r="E89" s="36">
        <f t="shared" si="8"/>
        <v>48.513789899638269</v>
      </c>
    </row>
    <row r="90" spans="1:5" ht="94.5">
      <c r="A90" s="29" t="s">
        <v>71</v>
      </c>
      <c r="B90" s="28" t="s">
        <v>184</v>
      </c>
      <c r="C90" s="35">
        <f t="shared" ref="C90" si="21">C91</f>
        <v>51391.5</v>
      </c>
      <c r="D90" s="35">
        <v>0</v>
      </c>
      <c r="E90" s="36">
        <f t="shared" si="8"/>
        <v>0</v>
      </c>
    </row>
    <row r="91" spans="1:5" ht="110.25">
      <c r="A91" s="29" t="s">
        <v>72</v>
      </c>
      <c r="B91" s="28" t="s">
        <v>217</v>
      </c>
      <c r="C91" s="35">
        <v>51391.5</v>
      </c>
      <c r="D91" s="31">
        <v>0</v>
      </c>
      <c r="E91" s="36">
        <f t="shared" si="8"/>
        <v>0</v>
      </c>
    </row>
    <row r="92" spans="1:5" ht="47.25">
      <c r="A92" s="29" t="s">
        <v>273</v>
      </c>
      <c r="B92" s="28" t="s">
        <v>274</v>
      </c>
      <c r="C92" s="35">
        <v>32171.4</v>
      </c>
      <c r="D92" s="31">
        <v>0</v>
      </c>
      <c r="E92" s="36">
        <f t="shared" si="8"/>
        <v>0</v>
      </c>
    </row>
    <row r="93" spans="1:5" ht="110.25">
      <c r="A93" s="29" t="s">
        <v>185</v>
      </c>
      <c r="B93" s="29" t="s">
        <v>186</v>
      </c>
      <c r="C93" s="35">
        <f t="shared" ref="C93:D93" si="22">C94</f>
        <v>517935.4</v>
      </c>
      <c r="D93" s="35">
        <f t="shared" si="22"/>
        <v>118430.06299999999</v>
      </c>
      <c r="E93" s="36">
        <f t="shared" si="8"/>
        <v>22.865798128492472</v>
      </c>
    </row>
    <row r="94" spans="1:5" ht="126">
      <c r="A94" s="29" t="s">
        <v>187</v>
      </c>
      <c r="B94" s="29" t="s">
        <v>188</v>
      </c>
      <c r="C94" s="35">
        <v>517935.4</v>
      </c>
      <c r="D94" s="38">
        <v>118430.06299999999</v>
      </c>
      <c r="E94" s="36">
        <f t="shared" si="8"/>
        <v>22.865798128492472</v>
      </c>
    </row>
    <row r="95" spans="1:5" ht="78.75">
      <c r="A95" s="29" t="s">
        <v>218</v>
      </c>
      <c r="B95" s="29" t="s">
        <v>219</v>
      </c>
      <c r="C95" s="35">
        <f>C96</f>
        <v>36034.300000000003</v>
      </c>
      <c r="D95" s="35">
        <f>D96</f>
        <v>8521.9740000000002</v>
      </c>
      <c r="E95" s="36">
        <f t="shared" si="8"/>
        <v>23.649617170307177</v>
      </c>
    </row>
    <row r="96" spans="1:5" ht="94.5">
      <c r="A96" s="29" t="s">
        <v>220</v>
      </c>
      <c r="B96" s="29" t="s">
        <v>221</v>
      </c>
      <c r="C96" s="35">
        <v>36034.300000000003</v>
      </c>
      <c r="D96" s="30">
        <v>8521.9740000000002</v>
      </c>
      <c r="E96" s="36">
        <f t="shared" si="8"/>
        <v>23.649617170307177</v>
      </c>
    </row>
    <row r="97" spans="1:5" ht="126">
      <c r="A97" s="29" t="s">
        <v>275</v>
      </c>
      <c r="B97" s="29" t="s">
        <v>277</v>
      </c>
      <c r="C97" s="35"/>
      <c r="D97" s="35">
        <f>D98</f>
        <v>86086.103000000003</v>
      </c>
      <c r="E97" s="36"/>
    </row>
    <row r="98" spans="1:5" ht="141.75">
      <c r="A98" s="29" t="s">
        <v>276</v>
      </c>
      <c r="B98" s="29" t="s">
        <v>278</v>
      </c>
      <c r="C98" s="35"/>
      <c r="D98" s="30">
        <v>86086.103000000003</v>
      </c>
      <c r="E98" s="36"/>
    </row>
    <row r="99" spans="1:5" ht="31.5">
      <c r="A99" s="29" t="s">
        <v>189</v>
      </c>
      <c r="B99" s="28" t="s">
        <v>190</v>
      </c>
      <c r="C99" s="35">
        <v>79356.3</v>
      </c>
      <c r="D99" s="30">
        <v>11790.709000000001</v>
      </c>
      <c r="E99" s="36">
        <f t="shared" si="8"/>
        <v>14.857936924982642</v>
      </c>
    </row>
    <row r="100" spans="1:5">
      <c r="A100" s="29" t="s">
        <v>73</v>
      </c>
      <c r="B100" s="29" t="s">
        <v>74</v>
      </c>
      <c r="C100" s="35">
        <f>C101+C103+C105+C107+C109+C111+C114+C115+C117+C118+C120+C123</f>
        <v>1426637.0999999999</v>
      </c>
      <c r="D100" s="35">
        <f>D101+D103+D105+D107+D109+D111+D114+D115+D117+D118+D120+D123</f>
        <v>11179.463</v>
      </c>
      <c r="E100" s="37">
        <f t="shared" si="8"/>
        <v>0.78362345967310132</v>
      </c>
    </row>
    <row r="101" spans="1:5" ht="47.25">
      <c r="A101" s="28" t="s">
        <v>75</v>
      </c>
      <c r="B101" s="28" t="s">
        <v>76</v>
      </c>
      <c r="C101" s="35">
        <f t="shared" ref="C101:D101" si="23">C102</f>
        <v>10040</v>
      </c>
      <c r="D101" s="35">
        <f t="shared" si="23"/>
        <v>1716.902</v>
      </c>
      <c r="E101" s="36">
        <f t="shared" si="8"/>
        <v>17.100617529880481</v>
      </c>
    </row>
    <row r="102" spans="1:5" ht="63">
      <c r="A102" s="28" t="s">
        <v>77</v>
      </c>
      <c r="B102" s="28" t="s">
        <v>78</v>
      </c>
      <c r="C102" s="35">
        <v>10040</v>
      </c>
      <c r="D102" s="38">
        <v>1716.902</v>
      </c>
      <c r="E102" s="36">
        <f t="shared" si="8"/>
        <v>17.100617529880481</v>
      </c>
    </row>
    <row r="103" spans="1:5" ht="47.25">
      <c r="A103" s="28" t="s">
        <v>79</v>
      </c>
      <c r="B103" s="28" t="s">
        <v>80</v>
      </c>
      <c r="C103" s="35">
        <f t="shared" ref="C103:D103" si="24">C104</f>
        <v>3045</v>
      </c>
      <c r="D103" s="35">
        <f t="shared" si="24"/>
        <v>670.92700000000002</v>
      </c>
      <c r="E103" s="36">
        <f t="shared" si="8"/>
        <v>22.033727422003285</v>
      </c>
    </row>
    <row r="104" spans="1:5" ht="63">
      <c r="A104" s="28" t="s">
        <v>81</v>
      </c>
      <c r="B104" s="28" t="s">
        <v>82</v>
      </c>
      <c r="C104" s="35">
        <v>3045</v>
      </c>
      <c r="D104" s="38">
        <v>670.92700000000002</v>
      </c>
      <c r="E104" s="36">
        <f t="shared" si="8"/>
        <v>22.033727422003285</v>
      </c>
    </row>
    <row r="105" spans="1:5" ht="94.5">
      <c r="A105" s="28" t="s">
        <v>191</v>
      </c>
      <c r="B105" s="28" t="s">
        <v>227</v>
      </c>
      <c r="C105" s="35">
        <f t="shared" ref="C105:D105" si="25">C106</f>
        <v>103387.5</v>
      </c>
      <c r="D105" s="35">
        <f t="shared" si="25"/>
        <v>7593.4380000000001</v>
      </c>
      <c r="E105" s="36">
        <f t="shared" si="8"/>
        <v>7.3446383750453395</v>
      </c>
    </row>
    <row r="106" spans="1:5" ht="94.5">
      <c r="A106" s="28" t="s">
        <v>192</v>
      </c>
      <c r="B106" s="28" t="s">
        <v>193</v>
      </c>
      <c r="C106" s="35">
        <v>103387.5</v>
      </c>
      <c r="D106" s="7">
        <v>7593.4380000000001</v>
      </c>
      <c r="E106" s="36">
        <f t="shared" si="8"/>
        <v>7.3446383750453395</v>
      </c>
    </row>
    <row r="107" spans="1:5" ht="78.75">
      <c r="A107" s="28" t="s">
        <v>222</v>
      </c>
      <c r="B107" s="28" t="s">
        <v>223</v>
      </c>
      <c r="C107" s="35">
        <f t="shared" ref="C107" si="26">C108</f>
        <v>446</v>
      </c>
      <c r="D107" s="35">
        <v>0</v>
      </c>
      <c r="E107" s="36">
        <f t="shared" si="8"/>
        <v>0</v>
      </c>
    </row>
    <row r="108" spans="1:5" ht="78.75">
      <c r="A108" s="28" t="s">
        <v>281</v>
      </c>
      <c r="B108" s="28" t="s">
        <v>224</v>
      </c>
      <c r="C108" s="35">
        <v>446</v>
      </c>
      <c r="D108" s="7">
        <v>0</v>
      </c>
      <c r="E108" s="36">
        <f t="shared" si="8"/>
        <v>0</v>
      </c>
    </row>
    <row r="109" spans="1:5" ht="94.5">
      <c r="A109" s="28" t="s">
        <v>279</v>
      </c>
      <c r="B109" s="34" t="s">
        <v>316</v>
      </c>
      <c r="C109" s="35">
        <f>C110</f>
        <v>1403</v>
      </c>
      <c r="D109" s="35">
        <f>D110</f>
        <v>0</v>
      </c>
      <c r="E109" s="36">
        <f t="shared" si="8"/>
        <v>0</v>
      </c>
    </row>
    <row r="110" spans="1:5" ht="110.25">
      <c r="A110" s="28" t="s">
        <v>280</v>
      </c>
      <c r="B110" s="34" t="s">
        <v>317</v>
      </c>
      <c r="C110" s="35">
        <v>1403</v>
      </c>
      <c r="D110" s="7">
        <v>0</v>
      </c>
      <c r="E110" s="36">
        <f t="shared" si="8"/>
        <v>0</v>
      </c>
    </row>
    <row r="111" spans="1:5" ht="126">
      <c r="A111" s="28" t="s">
        <v>194</v>
      </c>
      <c r="B111" s="28" t="s">
        <v>195</v>
      </c>
      <c r="C111" s="35">
        <f>C112+C113</f>
        <v>1584</v>
      </c>
      <c r="D111" s="35">
        <f>D112+D113</f>
        <v>368</v>
      </c>
      <c r="E111" s="36">
        <f t="shared" si="8"/>
        <v>23.232323232323232</v>
      </c>
    </row>
    <row r="112" spans="1:5" ht="141.75">
      <c r="A112" s="28" t="s">
        <v>282</v>
      </c>
      <c r="B112" s="28" t="s">
        <v>197</v>
      </c>
      <c r="C112" s="35">
        <v>1392</v>
      </c>
      <c r="D112" s="9">
        <v>336</v>
      </c>
      <c r="E112" s="36">
        <f>D112/C112*100</f>
        <v>24.137931034482758</v>
      </c>
    </row>
    <row r="113" spans="1:5" ht="141.75">
      <c r="A113" s="28" t="s">
        <v>196</v>
      </c>
      <c r="B113" s="28" t="s">
        <v>197</v>
      </c>
      <c r="C113" s="35">
        <v>192</v>
      </c>
      <c r="D113" s="7">
        <v>32</v>
      </c>
      <c r="E113" s="36">
        <f>D113/C113*100</f>
        <v>16.666666666666664</v>
      </c>
    </row>
    <row r="114" spans="1:5" ht="94.5">
      <c r="A114" s="34" t="s">
        <v>83</v>
      </c>
      <c r="B114" s="34" t="s">
        <v>198</v>
      </c>
      <c r="C114" s="7">
        <v>108925.9</v>
      </c>
      <c r="D114" s="38">
        <v>0</v>
      </c>
      <c r="E114" s="36">
        <f t="shared" si="8"/>
        <v>0</v>
      </c>
    </row>
    <row r="115" spans="1:5" ht="157.5">
      <c r="A115" s="28" t="s">
        <v>199</v>
      </c>
      <c r="B115" s="28" t="s">
        <v>200</v>
      </c>
      <c r="C115" s="35">
        <f t="shared" ref="C115:D115" si="27">C116</f>
        <v>6128.7</v>
      </c>
      <c r="D115" s="35">
        <f t="shared" si="27"/>
        <v>330.19600000000003</v>
      </c>
      <c r="E115" s="36">
        <f t="shared" si="8"/>
        <v>5.3877004911318878</v>
      </c>
    </row>
    <row r="116" spans="1:5" ht="173.25">
      <c r="A116" s="28" t="s">
        <v>201</v>
      </c>
      <c r="B116" s="28" t="s">
        <v>202</v>
      </c>
      <c r="C116" s="35">
        <v>6128.7</v>
      </c>
      <c r="D116" s="38">
        <v>330.19600000000003</v>
      </c>
      <c r="E116" s="36">
        <f t="shared" si="8"/>
        <v>5.3877004911318878</v>
      </c>
    </row>
    <row r="117" spans="1:5" ht="189">
      <c r="A117" s="28" t="s">
        <v>203</v>
      </c>
      <c r="B117" s="28" t="s">
        <v>204</v>
      </c>
      <c r="C117" s="35">
        <v>27749.8</v>
      </c>
      <c r="D117" s="38">
        <v>0</v>
      </c>
      <c r="E117" s="36">
        <f t="shared" si="8"/>
        <v>0</v>
      </c>
    </row>
    <row r="118" spans="1:5" ht="47.25">
      <c r="A118" s="28" t="s">
        <v>205</v>
      </c>
      <c r="B118" s="28" t="s">
        <v>235</v>
      </c>
      <c r="C118" s="35">
        <f t="shared" ref="C118:D118" si="28">C119</f>
        <v>3026.8</v>
      </c>
      <c r="D118" s="35">
        <f t="shared" si="28"/>
        <v>500</v>
      </c>
      <c r="E118" s="36">
        <f t="shared" si="8"/>
        <v>16.519096075062773</v>
      </c>
    </row>
    <row r="119" spans="1:5" ht="63">
      <c r="A119" s="28" t="s">
        <v>206</v>
      </c>
      <c r="B119" s="28" t="s">
        <v>236</v>
      </c>
      <c r="C119" s="35">
        <v>3026.8</v>
      </c>
      <c r="D119" s="38">
        <v>500</v>
      </c>
      <c r="E119" s="36">
        <f t="shared" si="8"/>
        <v>16.519096075062773</v>
      </c>
    </row>
    <row r="120" spans="1:5" ht="94.5">
      <c r="A120" s="28" t="s">
        <v>228</v>
      </c>
      <c r="B120" s="28" t="s">
        <v>230</v>
      </c>
      <c r="C120" s="38">
        <f>SUM(C121:C122)</f>
        <v>2000</v>
      </c>
      <c r="D120" s="38">
        <f>SUM(D121:D122)</f>
        <v>0</v>
      </c>
      <c r="E120" s="36">
        <f t="shared" si="8"/>
        <v>0</v>
      </c>
    </row>
    <row r="121" spans="1:5" ht="110.25">
      <c r="A121" s="28" t="s">
        <v>283</v>
      </c>
      <c r="B121" s="28" t="s">
        <v>231</v>
      </c>
      <c r="C121" s="35">
        <v>200</v>
      </c>
      <c r="D121" s="9">
        <v>0</v>
      </c>
      <c r="E121" s="36">
        <f t="shared" ref="E121" si="29">D121/C121*100</f>
        <v>0</v>
      </c>
    </row>
    <row r="122" spans="1:5" ht="110.25">
      <c r="A122" s="28" t="s">
        <v>229</v>
      </c>
      <c r="B122" s="28" t="s">
        <v>231</v>
      </c>
      <c r="C122" s="35">
        <v>1800</v>
      </c>
      <c r="D122" s="38">
        <v>0</v>
      </c>
      <c r="E122" s="36">
        <f>D122/C122*100</f>
        <v>0</v>
      </c>
    </row>
    <row r="123" spans="1:5" ht="78.75">
      <c r="A123" s="28" t="s">
        <v>285</v>
      </c>
      <c r="B123" s="28" t="s">
        <v>286</v>
      </c>
      <c r="C123" s="35">
        <f>C124</f>
        <v>1158900.3999999999</v>
      </c>
      <c r="D123" s="35">
        <f>D124</f>
        <v>0</v>
      </c>
      <c r="E123" s="36">
        <f t="shared" ref="E123:E124" si="30">D123/C123*100</f>
        <v>0</v>
      </c>
    </row>
    <row r="124" spans="1:5" ht="94.5">
      <c r="A124" s="28" t="s">
        <v>284</v>
      </c>
      <c r="B124" s="28" t="s">
        <v>287</v>
      </c>
      <c r="C124" s="35">
        <v>1158900.3999999999</v>
      </c>
      <c r="D124" s="38">
        <v>0</v>
      </c>
      <c r="E124" s="36">
        <f t="shared" si="30"/>
        <v>0</v>
      </c>
    </row>
    <row r="125" spans="1:5" ht="47.25">
      <c r="A125" s="28" t="s">
        <v>84</v>
      </c>
      <c r="B125" s="28" t="s">
        <v>85</v>
      </c>
      <c r="C125" s="35">
        <f t="shared" ref="C125:D125" si="31">C126</f>
        <v>467171.4</v>
      </c>
      <c r="D125" s="35">
        <f t="shared" si="31"/>
        <v>47274.964</v>
      </c>
      <c r="E125" s="37">
        <f t="shared" ref="E125:E127" si="32">D125/C125*100</f>
        <v>10.11940456971467</v>
      </c>
    </row>
    <row r="126" spans="1:5" ht="47.25">
      <c r="A126" s="28" t="s">
        <v>86</v>
      </c>
      <c r="B126" s="28" t="s">
        <v>87</v>
      </c>
      <c r="C126" s="35">
        <f>C127</f>
        <v>467171.4</v>
      </c>
      <c r="D126" s="35">
        <f>D127</f>
        <v>47274.964</v>
      </c>
      <c r="E126" s="36">
        <f t="shared" si="32"/>
        <v>10.11940456971467</v>
      </c>
    </row>
    <row r="127" spans="1:5" ht="110.25">
      <c r="A127" s="28" t="s">
        <v>288</v>
      </c>
      <c r="B127" s="28" t="s">
        <v>207</v>
      </c>
      <c r="C127" s="35">
        <v>467171.4</v>
      </c>
      <c r="D127" s="38">
        <v>47274.964</v>
      </c>
      <c r="E127" s="36">
        <f t="shared" si="32"/>
        <v>10.11940456971467</v>
      </c>
    </row>
    <row r="128" spans="1:5" ht="31.5">
      <c r="A128" s="28" t="s">
        <v>88</v>
      </c>
      <c r="B128" s="28" t="s">
        <v>89</v>
      </c>
      <c r="C128" s="35"/>
      <c r="D128" s="35">
        <f>D129</f>
        <v>49.189</v>
      </c>
      <c r="E128" s="36"/>
    </row>
    <row r="129" spans="1:5" ht="47.25">
      <c r="A129" s="28" t="s">
        <v>90</v>
      </c>
      <c r="B129" s="28" t="s">
        <v>91</v>
      </c>
      <c r="C129" s="35"/>
      <c r="D129" s="38">
        <f>D130</f>
        <v>49.189</v>
      </c>
      <c r="E129" s="36"/>
    </row>
    <row r="130" spans="1:5" ht="63">
      <c r="A130" s="28" t="s">
        <v>208</v>
      </c>
      <c r="B130" s="28" t="s">
        <v>93</v>
      </c>
      <c r="C130" s="35"/>
      <c r="D130" s="38">
        <f>D131</f>
        <v>49.189</v>
      </c>
      <c r="E130" s="36"/>
    </row>
    <row r="131" spans="1:5" ht="63">
      <c r="A131" s="28" t="s">
        <v>92</v>
      </c>
      <c r="B131" s="28" t="s">
        <v>93</v>
      </c>
      <c r="C131" s="35"/>
      <c r="D131" s="38">
        <v>49.189</v>
      </c>
      <c r="E131" s="36"/>
    </row>
    <row r="132" spans="1:5">
      <c r="A132" s="28" t="s">
        <v>94</v>
      </c>
      <c r="B132" s="28" t="s">
        <v>95</v>
      </c>
      <c r="C132" s="35">
        <f t="shared" ref="C132:D132" si="33">C133</f>
        <v>3248</v>
      </c>
      <c r="D132" s="35">
        <f t="shared" si="33"/>
        <v>925.36200000000008</v>
      </c>
      <c r="E132" s="37">
        <f t="shared" ref="E132:E136" si="34">D132/C132*100</f>
        <v>28.490209359605913</v>
      </c>
    </row>
    <row r="133" spans="1:5" ht="31.5">
      <c r="A133" s="28" t="s">
        <v>96</v>
      </c>
      <c r="B133" s="28" t="s">
        <v>97</v>
      </c>
      <c r="C133" s="35">
        <f>C134</f>
        <v>3248</v>
      </c>
      <c r="D133" s="35">
        <f>D134</f>
        <v>925.36200000000008</v>
      </c>
      <c r="E133" s="36">
        <f t="shared" si="34"/>
        <v>28.490209359605913</v>
      </c>
    </row>
    <row r="134" spans="1:5" ht="31.5">
      <c r="A134" s="28" t="s">
        <v>98</v>
      </c>
      <c r="B134" s="28" t="s">
        <v>97</v>
      </c>
      <c r="C134" s="35">
        <f>C135+C136</f>
        <v>3248</v>
      </c>
      <c r="D134" s="35">
        <f>D135+D136</f>
        <v>925.36200000000008</v>
      </c>
      <c r="E134" s="36">
        <f t="shared" si="34"/>
        <v>28.490209359605913</v>
      </c>
    </row>
    <row r="135" spans="1:5" ht="31.5">
      <c r="A135" s="28" t="s">
        <v>140</v>
      </c>
      <c r="B135" s="28" t="s">
        <v>99</v>
      </c>
      <c r="C135" s="35">
        <v>1500</v>
      </c>
      <c r="D135" s="38">
        <v>495</v>
      </c>
      <c r="E135" s="36">
        <f t="shared" si="34"/>
        <v>33</v>
      </c>
    </row>
    <row r="136" spans="1:5" ht="31.5">
      <c r="A136" s="28" t="s">
        <v>100</v>
      </c>
      <c r="B136" s="28" t="s">
        <v>99</v>
      </c>
      <c r="C136" s="35">
        <v>1748</v>
      </c>
      <c r="D136" s="38">
        <v>430.36200000000002</v>
      </c>
      <c r="E136" s="36">
        <f t="shared" si="34"/>
        <v>24.620251716247139</v>
      </c>
    </row>
    <row r="137" spans="1:5" ht="126">
      <c r="A137" s="29" t="s">
        <v>101</v>
      </c>
      <c r="B137" s="28" t="s">
        <v>232</v>
      </c>
      <c r="C137" s="35"/>
      <c r="D137" s="39">
        <f>D138+D157</f>
        <v>29400.086639999994</v>
      </c>
      <c r="E137" s="36"/>
    </row>
    <row r="138" spans="1:5" ht="94.5">
      <c r="A138" s="28" t="s">
        <v>102</v>
      </c>
      <c r="B138" s="28" t="s">
        <v>233</v>
      </c>
      <c r="C138" s="35"/>
      <c r="D138" s="38">
        <f>D139</f>
        <v>23155.655999999995</v>
      </c>
      <c r="E138" s="36"/>
    </row>
    <row r="139" spans="1:5" ht="94.5">
      <c r="A139" s="28" t="s">
        <v>103</v>
      </c>
      <c r="B139" s="6" t="s">
        <v>234</v>
      </c>
      <c r="C139" s="35"/>
      <c r="D139" s="38">
        <f>D140+D144+D154</f>
        <v>23155.655999999995</v>
      </c>
      <c r="E139" s="36"/>
    </row>
    <row r="140" spans="1:5" ht="78.75">
      <c r="A140" s="28" t="s">
        <v>104</v>
      </c>
      <c r="B140" s="6" t="s">
        <v>105</v>
      </c>
      <c r="C140" s="35"/>
      <c r="D140" s="38">
        <f>SUM(D141:D143)</f>
        <v>5769.3970000000008</v>
      </c>
      <c r="E140" s="36"/>
    </row>
    <row r="141" spans="1:5" ht="78.75">
      <c r="A141" s="28" t="s">
        <v>292</v>
      </c>
      <c r="B141" s="6" t="s">
        <v>105</v>
      </c>
      <c r="C141" s="35"/>
      <c r="D141" s="38">
        <v>0.193</v>
      </c>
      <c r="E141" s="36"/>
    </row>
    <row r="142" spans="1:5" ht="78.75">
      <c r="A142" s="28" t="s">
        <v>289</v>
      </c>
      <c r="B142" s="6" t="s">
        <v>105</v>
      </c>
      <c r="C142" s="35"/>
      <c r="D142" s="38">
        <v>3509.366</v>
      </c>
      <c r="E142" s="36"/>
    </row>
    <row r="143" spans="1:5" ht="78.75">
      <c r="A143" s="28" t="s">
        <v>106</v>
      </c>
      <c r="B143" s="6" t="s">
        <v>105</v>
      </c>
      <c r="C143" s="35"/>
      <c r="D143" s="38">
        <v>2259.8380000000002</v>
      </c>
      <c r="E143" s="36"/>
    </row>
    <row r="144" spans="1:5" ht="78.75">
      <c r="A144" s="28" t="s">
        <v>107</v>
      </c>
      <c r="B144" s="6" t="s">
        <v>108</v>
      </c>
      <c r="C144" s="35"/>
      <c r="D144" s="38">
        <f>SUM(D145:D153)</f>
        <v>12115.029999999997</v>
      </c>
      <c r="E144" s="36"/>
    </row>
    <row r="145" spans="1:5" ht="78.75">
      <c r="A145" s="28" t="s">
        <v>293</v>
      </c>
      <c r="B145" s="6" t="s">
        <v>108</v>
      </c>
      <c r="C145" s="35"/>
      <c r="D145" s="40">
        <f>20/1000</f>
        <v>0.02</v>
      </c>
      <c r="E145" s="36"/>
    </row>
    <row r="146" spans="1:5" ht="78.75">
      <c r="A146" s="28" t="s">
        <v>290</v>
      </c>
      <c r="B146" s="6" t="s">
        <v>108</v>
      </c>
      <c r="C146" s="35"/>
      <c r="D146" s="38">
        <v>2885.1959999999999</v>
      </c>
      <c r="E146" s="36"/>
    </row>
    <row r="147" spans="1:5" ht="78.75">
      <c r="A147" s="28" t="s">
        <v>291</v>
      </c>
      <c r="B147" s="6" t="s">
        <v>108</v>
      </c>
      <c r="C147" s="35"/>
      <c r="D147" s="38">
        <v>16.797999999999998</v>
      </c>
      <c r="E147" s="36"/>
    </row>
    <row r="148" spans="1:5" ht="78.75">
      <c r="A148" s="28" t="s">
        <v>109</v>
      </c>
      <c r="B148" s="6" t="s">
        <v>108</v>
      </c>
      <c r="C148" s="35"/>
      <c r="D148" s="38">
        <v>171.27199999999999</v>
      </c>
      <c r="E148" s="36"/>
    </row>
    <row r="149" spans="1:5" ht="78.75">
      <c r="A149" s="28" t="s">
        <v>110</v>
      </c>
      <c r="B149" s="6" t="s">
        <v>108</v>
      </c>
      <c r="C149" s="35"/>
      <c r="D149" s="38">
        <v>15.965999999999999</v>
      </c>
      <c r="E149" s="36"/>
    </row>
    <row r="150" spans="1:5" ht="78.75">
      <c r="A150" s="28" t="s">
        <v>111</v>
      </c>
      <c r="B150" s="6" t="s">
        <v>108</v>
      </c>
      <c r="C150" s="35"/>
      <c r="D150" s="38">
        <v>8271.0759999999991</v>
      </c>
      <c r="E150" s="36"/>
    </row>
    <row r="151" spans="1:5" ht="78.75">
      <c r="A151" s="28" t="s">
        <v>294</v>
      </c>
      <c r="B151" s="6" t="s">
        <v>108</v>
      </c>
      <c r="C151" s="35"/>
      <c r="D151" s="38">
        <v>577.80999999999995</v>
      </c>
      <c r="E151" s="36"/>
    </row>
    <row r="152" spans="1:5" ht="78.75">
      <c r="A152" s="28" t="s">
        <v>112</v>
      </c>
      <c r="B152" s="6" t="s">
        <v>108</v>
      </c>
      <c r="C152" s="35"/>
      <c r="D152" s="38">
        <v>53.591000000000001</v>
      </c>
      <c r="E152" s="36"/>
    </row>
    <row r="153" spans="1:5" ht="78.75">
      <c r="A153" s="28" t="s">
        <v>113</v>
      </c>
      <c r="B153" s="6" t="s">
        <v>108</v>
      </c>
      <c r="C153" s="35"/>
      <c r="D153" s="38">
        <v>123.301</v>
      </c>
      <c r="E153" s="36"/>
    </row>
    <row r="154" spans="1:5" ht="78.75">
      <c r="A154" s="28" t="s">
        <v>209</v>
      </c>
      <c r="B154" s="6" t="s">
        <v>142</v>
      </c>
      <c r="C154" s="35"/>
      <c r="D154" s="38">
        <f>SUM(D155:D156)</f>
        <v>5271.2290000000003</v>
      </c>
      <c r="E154" s="36"/>
    </row>
    <row r="155" spans="1:5" ht="78.75">
      <c r="A155" s="28" t="s">
        <v>141</v>
      </c>
      <c r="B155" s="6" t="s">
        <v>142</v>
      </c>
      <c r="C155" s="35"/>
      <c r="D155" s="38">
        <v>5270.808</v>
      </c>
      <c r="E155" s="36"/>
    </row>
    <row r="156" spans="1:5" ht="78.75">
      <c r="A156" s="28" t="s">
        <v>210</v>
      </c>
      <c r="B156" s="6" t="s">
        <v>142</v>
      </c>
      <c r="C156" s="35"/>
      <c r="D156" s="38">
        <v>0.42099999999999999</v>
      </c>
      <c r="E156" s="36"/>
    </row>
    <row r="157" spans="1:5" ht="47.25">
      <c r="A157" s="28" t="s">
        <v>114</v>
      </c>
      <c r="B157" s="28" t="s">
        <v>115</v>
      </c>
      <c r="C157" s="35"/>
      <c r="D157" s="38">
        <f>D158</f>
        <v>6244.4306400000005</v>
      </c>
      <c r="E157" s="36"/>
    </row>
    <row r="158" spans="1:5" ht="47.25">
      <c r="A158" s="28" t="s">
        <v>116</v>
      </c>
      <c r="B158" s="28" t="s">
        <v>117</v>
      </c>
      <c r="C158" s="35"/>
      <c r="D158" s="38">
        <f>D159+D164+D168</f>
        <v>6244.4306400000005</v>
      </c>
      <c r="E158" s="36"/>
    </row>
    <row r="159" spans="1:5" ht="47.25">
      <c r="A159" s="28" t="s">
        <v>118</v>
      </c>
      <c r="B159" s="6" t="s">
        <v>119</v>
      </c>
      <c r="C159" s="35"/>
      <c r="D159" s="38">
        <f>SUM(D160:D163)</f>
        <v>3469.6109900000001</v>
      </c>
      <c r="E159" s="36"/>
    </row>
    <row r="160" spans="1:5" ht="47.25">
      <c r="A160" s="28" t="s">
        <v>295</v>
      </c>
      <c r="B160" s="6" t="s">
        <v>119</v>
      </c>
      <c r="C160" s="35"/>
      <c r="D160" s="38">
        <v>1304.952</v>
      </c>
      <c r="E160" s="36"/>
    </row>
    <row r="161" spans="1:5" ht="47.25">
      <c r="A161" s="28" t="s">
        <v>296</v>
      </c>
      <c r="B161" s="6" t="s">
        <v>119</v>
      </c>
      <c r="C161" s="35"/>
      <c r="D161" s="40">
        <f>11.99/1000</f>
        <v>1.1990000000000001E-2</v>
      </c>
      <c r="E161" s="36"/>
    </row>
    <row r="162" spans="1:5" ht="47.25">
      <c r="A162" s="28" t="s">
        <v>297</v>
      </c>
      <c r="B162" s="6" t="s">
        <v>119</v>
      </c>
      <c r="C162" s="35"/>
      <c r="D162" s="38">
        <v>22.853000000000002</v>
      </c>
      <c r="E162" s="36"/>
    </row>
    <row r="163" spans="1:5" ht="47.25">
      <c r="A163" s="28" t="s">
        <v>120</v>
      </c>
      <c r="B163" s="6" t="s">
        <v>119</v>
      </c>
      <c r="C163" s="35"/>
      <c r="D163" s="38">
        <v>2141.7939999999999</v>
      </c>
      <c r="E163" s="36"/>
    </row>
    <row r="164" spans="1:5" ht="47.25">
      <c r="A164" s="6" t="s">
        <v>121</v>
      </c>
      <c r="B164" s="6" t="s">
        <v>122</v>
      </c>
      <c r="C164" s="7"/>
      <c r="D164" s="7">
        <f>SUM(D165:D167)</f>
        <v>1344.05765</v>
      </c>
      <c r="E164" s="36"/>
    </row>
    <row r="165" spans="1:5" ht="47.25">
      <c r="A165" s="6" t="s">
        <v>298</v>
      </c>
      <c r="B165" s="6" t="s">
        <v>122</v>
      </c>
      <c r="C165" s="7"/>
      <c r="D165" s="7">
        <f>96.65/1000</f>
        <v>9.665E-2</v>
      </c>
      <c r="E165" s="36"/>
    </row>
    <row r="166" spans="1:5" ht="47.25">
      <c r="A166" s="6" t="s">
        <v>299</v>
      </c>
      <c r="B166" s="6" t="s">
        <v>122</v>
      </c>
      <c r="C166" s="7"/>
      <c r="D166" s="38">
        <v>956.22299999999996</v>
      </c>
      <c r="E166" s="36"/>
    </row>
    <row r="167" spans="1:5" ht="47.25">
      <c r="A167" s="6" t="s">
        <v>123</v>
      </c>
      <c r="B167" s="6" t="s">
        <v>122</v>
      </c>
      <c r="C167" s="7"/>
      <c r="D167" s="38">
        <v>387.738</v>
      </c>
      <c r="E167" s="36"/>
    </row>
    <row r="168" spans="1:5" ht="47.25">
      <c r="A168" s="6" t="s">
        <v>300</v>
      </c>
      <c r="B168" s="6" t="s">
        <v>303</v>
      </c>
      <c r="C168" s="7"/>
      <c r="D168" s="38">
        <f>D169+D170</f>
        <v>1430.7620000000002</v>
      </c>
      <c r="E168" s="36"/>
    </row>
    <row r="169" spans="1:5" ht="47.25">
      <c r="A169" s="6" t="s">
        <v>301</v>
      </c>
      <c r="B169" s="6" t="s">
        <v>303</v>
      </c>
      <c r="C169" s="7"/>
      <c r="D169" s="38">
        <v>1128.4770000000001</v>
      </c>
      <c r="E169" s="36"/>
    </row>
    <row r="170" spans="1:5" ht="47.25">
      <c r="A170" s="6" t="s">
        <v>302</v>
      </c>
      <c r="B170" s="6" t="s">
        <v>303</v>
      </c>
      <c r="C170" s="7"/>
      <c r="D170" s="38">
        <v>302.28500000000003</v>
      </c>
      <c r="E170" s="36"/>
    </row>
    <row r="171" spans="1:5" ht="63">
      <c r="A171" s="6" t="s">
        <v>124</v>
      </c>
      <c r="B171" s="6" t="s">
        <v>125</v>
      </c>
      <c r="C171" s="7"/>
      <c r="D171" s="7">
        <f>D172</f>
        <v>-66808.513999999996</v>
      </c>
      <c r="E171" s="36"/>
    </row>
    <row r="172" spans="1:5" ht="63">
      <c r="A172" s="6" t="s">
        <v>126</v>
      </c>
      <c r="B172" s="6" t="s">
        <v>145</v>
      </c>
      <c r="C172" s="7"/>
      <c r="D172" s="7">
        <f>SUM(D173:D185)</f>
        <v>-66808.513999999996</v>
      </c>
      <c r="E172" s="36"/>
    </row>
    <row r="173" spans="1:5" ht="63">
      <c r="A173" s="6" t="s">
        <v>304</v>
      </c>
      <c r="B173" s="6" t="s">
        <v>145</v>
      </c>
      <c r="C173" s="7"/>
      <c r="D173" s="38">
        <v>-113.66500000000001</v>
      </c>
      <c r="E173" s="36"/>
    </row>
    <row r="174" spans="1:5" ht="63">
      <c r="A174" s="6" t="s">
        <v>305</v>
      </c>
      <c r="B174" s="6" t="s">
        <v>145</v>
      </c>
      <c r="C174" s="7"/>
      <c r="D174" s="38">
        <v>-974.55499999999995</v>
      </c>
      <c r="E174" s="36"/>
    </row>
    <row r="175" spans="1:5" ht="63">
      <c r="A175" s="6" t="s">
        <v>306</v>
      </c>
      <c r="B175" s="6" t="s">
        <v>145</v>
      </c>
      <c r="C175" s="7"/>
      <c r="D175" s="38">
        <v>-26247.339</v>
      </c>
      <c r="E175" s="36"/>
    </row>
    <row r="176" spans="1:5" ht="63">
      <c r="A176" s="6" t="s">
        <v>127</v>
      </c>
      <c r="B176" s="6" t="s">
        <v>145</v>
      </c>
      <c r="C176" s="7"/>
      <c r="D176" s="38">
        <v>-311.71899999999999</v>
      </c>
      <c r="E176" s="36"/>
    </row>
    <row r="177" spans="1:5" ht="63">
      <c r="A177" s="6" t="s">
        <v>128</v>
      </c>
      <c r="B177" s="6" t="s">
        <v>145</v>
      </c>
      <c r="C177" s="7"/>
      <c r="D177" s="38">
        <v>-11.672000000000001</v>
      </c>
      <c r="E177" s="36"/>
    </row>
    <row r="178" spans="1:5" ht="63">
      <c r="A178" s="6" t="s">
        <v>129</v>
      </c>
      <c r="B178" s="6" t="s">
        <v>145</v>
      </c>
      <c r="C178" s="7"/>
      <c r="D178" s="38">
        <v>-1723.7750000000001</v>
      </c>
      <c r="E178" s="36"/>
    </row>
    <row r="179" spans="1:5" ht="63">
      <c r="A179" s="6" t="s">
        <v>130</v>
      </c>
      <c r="B179" s="6" t="s">
        <v>145</v>
      </c>
      <c r="C179" s="7"/>
      <c r="D179" s="38">
        <v>-6754.2240000000002</v>
      </c>
      <c r="E179" s="36"/>
    </row>
    <row r="180" spans="1:5" ht="63">
      <c r="A180" s="6" t="s">
        <v>307</v>
      </c>
      <c r="B180" s="6" t="s">
        <v>145</v>
      </c>
      <c r="C180" s="7"/>
      <c r="D180" s="38">
        <v>-23363.237000000001</v>
      </c>
      <c r="E180" s="36"/>
    </row>
    <row r="181" spans="1:5" ht="63">
      <c r="A181" s="6" t="s">
        <v>131</v>
      </c>
      <c r="B181" s="6" t="s">
        <v>145</v>
      </c>
      <c r="C181" s="7"/>
      <c r="D181" s="38">
        <v>-353.59100000000001</v>
      </c>
      <c r="E181" s="36"/>
    </row>
    <row r="182" spans="1:5" ht="63">
      <c r="A182" s="6" t="s">
        <v>132</v>
      </c>
      <c r="B182" s="6" t="s">
        <v>145</v>
      </c>
      <c r="C182" s="7"/>
      <c r="D182" s="38">
        <v>-41.094000000000001</v>
      </c>
      <c r="E182" s="36"/>
    </row>
    <row r="183" spans="1:5" ht="63">
      <c r="A183" s="6" t="s">
        <v>308</v>
      </c>
      <c r="B183" s="6" t="s">
        <v>145</v>
      </c>
      <c r="C183" s="7"/>
      <c r="D183" s="38">
        <v>-5275.7389999999996</v>
      </c>
      <c r="E183" s="36"/>
    </row>
    <row r="184" spans="1:5" ht="63">
      <c r="A184" s="6" t="s">
        <v>309</v>
      </c>
      <c r="B184" s="6" t="s">
        <v>145</v>
      </c>
      <c r="C184" s="7"/>
      <c r="D184" s="38">
        <v>-522.245</v>
      </c>
      <c r="E184" s="36"/>
    </row>
    <row r="185" spans="1:5" ht="63">
      <c r="A185" s="6" t="s">
        <v>133</v>
      </c>
      <c r="B185" s="6" t="s">
        <v>145</v>
      </c>
      <c r="C185" s="7"/>
      <c r="D185" s="38">
        <v>-1115.6590000000001</v>
      </c>
      <c r="E185" s="36"/>
    </row>
    <row r="186" spans="1:5">
      <c r="A186" s="10"/>
      <c r="B186" s="4" t="s">
        <v>134</v>
      </c>
      <c r="C186" s="8">
        <f>C11+C12</f>
        <v>41691736.600000001</v>
      </c>
      <c r="D186" s="8">
        <f>D11+D12</f>
        <v>8442164.3816400003</v>
      </c>
      <c r="E186" s="23">
        <f t="shared" ref="E186" si="35">D186/C186*100</f>
        <v>20.249011123321736</v>
      </c>
    </row>
    <row r="188" spans="1:5">
      <c r="A188" s="43" t="s">
        <v>135</v>
      </c>
      <c r="B188" s="43"/>
      <c r="C188" s="43"/>
      <c r="D188" s="43"/>
      <c r="E188" s="43"/>
    </row>
  </sheetData>
  <sheetProtection password="CC31" sheet="1" objects="1" scenarios="1" selectLockedCells="1" selectUnlockedCells="1"/>
  <mergeCells count="3">
    <mergeCell ref="A7:E7"/>
    <mergeCell ref="A188:E188"/>
    <mergeCell ref="D1:E1"/>
  </mergeCells>
  <pageMargins left="0.78740157480314965" right="0.39370078740157483" top="0.59055118110236227" bottom="0.19685039370078741" header="0.31496062992125984" footer="0.31496062992125984"/>
  <pageSetup paperSize="9" scale="8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Департамент финансов Кировской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novoselova</cp:lastModifiedBy>
  <cp:lastPrinted>2016-05-24T08:46:17Z</cp:lastPrinted>
  <dcterms:created xsi:type="dcterms:W3CDTF">2013-04-10T12:04:02Z</dcterms:created>
  <dcterms:modified xsi:type="dcterms:W3CDTF">2016-05-24T08:48:29Z</dcterms:modified>
</cp:coreProperties>
</file>